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SLUŽBA ZA FINANCIJE I NABAVU\POLUGODIŠNJI IZVJEŠTAJ O IZVRŠENJU 1-6-23\1. za Sanju IZVJEŠTAJI KT\"/>
    </mc:Choice>
  </mc:AlternateContent>
  <xr:revisionPtr revIDLastSave="0" documentId="8_{EB30DC4D-8BE8-495C-80B6-1008C026C31F}" xr6:coauthVersionLast="47" xr6:coauthVersionMax="47" xr10:uidLastSave="{00000000-0000-0000-0000-000000000000}"/>
  <bookViews>
    <workbookView xWindow="-108" yWindow="-108" windowWidth="23256" windowHeight="12576" tabRatio="854" xr2:uid="{00000000-000D-0000-FFFF-FFFF00000000}"/>
  </bookViews>
  <sheets>
    <sheet name="SAŽETAK" sheetId="1" r:id="rId1"/>
    <sheet name=" Račun prihoda i rashoda" sheetId="2" r:id="rId2"/>
    <sheet name="izvršenje 2022" sheetId="3" state="hidden" r:id="rId3"/>
    <sheet name="Posebni dio" sheetId="4" r:id="rId4"/>
    <sheet name="Rashodi prema izvorima finan" sheetId="5" r:id="rId5"/>
    <sheet name="Rashodi prema funkcijskoj k " sheetId="6" r:id="rId6"/>
    <sheet name="Račun financiranja" sheetId="7" r:id="rId7"/>
    <sheet name="Račun fin prema izvorima f" sheetId="8" r:id="rId8"/>
  </sheets>
  <definedNames>
    <definedName name="_xlnm.Print_Area" localSheetId="3">'Posebni dio'!$A$1:$F$164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5" i="2" l="1"/>
  <c r="G173" i="2"/>
  <c r="G172" i="2"/>
  <c r="G171" i="2"/>
  <c r="G170" i="2" s="1"/>
  <c r="G168" i="2"/>
  <c r="G167" i="2"/>
  <c r="G166" i="2" s="1"/>
  <c r="G163" i="2"/>
  <c r="G162" i="2"/>
  <c r="G161" i="2"/>
  <c r="G160" i="2"/>
  <c r="G158" i="2" s="1"/>
  <c r="G157" i="2" s="1"/>
  <c r="G156" i="2" s="1"/>
  <c r="G159" i="2"/>
  <c r="G155" i="2"/>
  <c r="G154" i="2"/>
  <c r="G153" i="2"/>
  <c r="G150" i="2"/>
  <c r="G149" i="2"/>
  <c r="G148" i="2"/>
  <c r="G147" i="2"/>
  <c r="G146" i="2"/>
  <c r="G145" i="2"/>
  <c r="G143" i="2"/>
  <c r="G142" i="2"/>
  <c r="G141" i="2"/>
  <c r="G138" i="2" s="1"/>
  <c r="G140" i="2"/>
  <c r="G139" i="2"/>
  <c r="G137" i="2"/>
  <c r="G136" i="2"/>
  <c r="G135" i="2"/>
  <c r="G134" i="2"/>
  <c r="G133" i="2"/>
  <c r="G132" i="2"/>
  <c r="G131" i="2"/>
  <c r="G130" i="2"/>
  <c r="G129" i="2"/>
  <c r="G126" i="2" s="1"/>
  <c r="G128" i="2"/>
  <c r="G127" i="2"/>
  <c r="G125" i="2"/>
  <c r="G124" i="2"/>
  <c r="G123" i="2"/>
  <c r="G122" i="2"/>
  <c r="G121" i="2"/>
  <c r="G120" i="2"/>
  <c r="G119" i="2"/>
  <c r="G117" i="2"/>
  <c r="G116" i="2"/>
  <c r="G114" i="2" s="1"/>
  <c r="G115" i="2"/>
  <c r="G112" i="2"/>
  <c r="G111" i="2"/>
  <c r="G110" i="2"/>
  <c r="G109" i="2"/>
  <c r="G108" i="2"/>
  <c r="G107" i="2"/>
  <c r="G106" i="2"/>
  <c r="G105" i="2"/>
  <c r="G104" i="2"/>
  <c r="G103" i="2" s="1"/>
  <c r="J93" i="2"/>
  <c r="I93" i="2"/>
  <c r="H93" i="2"/>
  <c r="G93" i="2"/>
  <c r="J91" i="2"/>
  <c r="I91" i="2"/>
  <c r="I90" i="2" s="1"/>
  <c r="I89" i="2" s="1"/>
  <c r="I88" i="2" s="1"/>
  <c r="H91" i="2"/>
  <c r="H90" i="2" s="1"/>
  <c r="H89" i="2" s="1"/>
  <c r="H88" i="2" s="1"/>
  <c r="G91" i="2"/>
  <c r="G90" i="2" s="1"/>
  <c r="G89" i="2" s="1"/>
  <c r="G88" i="2" s="1"/>
  <c r="J90" i="2"/>
  <c r="J89" i="2"/>
  <c r="J88" i="2" s="1"/>
  <c r="J86" i="2"/>
  <c r="I86" i="2"/>
  <c r="H86" i="2"/>
  <c r="G86" i="2"/>
  <c r="J84" i="2"/>
  <c r="J82" i="2" s="1"/>
  <c r="J81" i="2" s="1"/>
  <c r="I84" i="2"/>
  <c r="H84" i="2"/>
  <c r="G84" i="2"/>
  <c r="J83" i="2"/>
  <c r="I83" i="2"/>
  <c r="I82" i="2" s="1"/>
  <c r="I81" i="2" s="1"/>
  <c r="H83" i="2"/>
  <c r="H82" i="2" s="1"/>
  <c r="H81" i="2" s="1"/>
  <c r="G83" i="2"/>
  <c r="G82" i="2" s="1"/>
  <c r="G81" i="2" s="1"/>
  <c r="C8" i="5" s="1"/>
  <c r="J76" i="2"/>
  <c r="I76" i="2"/>
  <c r="H76" i="2"/>
  <c r="G76" i="2"/>
  <c r="G72" i="2" s="1"/>
  <c r="J73" i="2"/>
  <c r="I73" i="2"/>
  <c r="H73" i="2"/>
  <c r="G73" i="2"/>
  <c r="C11" i="5" s="1"/>
  <c r="J72" i="2"/>
  <c r="I72" i="2"/>
  <c r="H72" i="2"/>
  <c r="J64" i="2"/>
  <c r="I64" i="2"/>
  <c r="H64" i="2"/>
  <c r="G64" i="2"/>
  <c r="G58" i="2" s="1"/>
  <c r="J59" i="2"/>
  <c r="I59" i="2"/>
  <c r="H59" i="2"/>
  <c r="G59" i="2"/>
  <c r="J58" i="2"/>
  <c r="I58" i="2"/>
  <c r="H58" i="2"/>
  <c r="J56" i="2"/>
  <c r="I56" i="2"/>
  <c r="H56" i="2"/>
  <c r="G56" i="2"/>
  <c r="G47" i="2" s="1"/>
  <c r="J48" i="2"/>
  <c r="I48" i="2"/>
  <c r="H48" i="2"/>
  <c r="G48" i="2"/>
  <c r="J47" i="2"/>
  <c r="I47" i="2"/>
  <c r="H47" i="2"/>
  <c r="J42" i="2"/>
  <c r="I42" i="2"/>
  <c r="H42" i="2"/>
  <c r="G42" i="2"/>
  <c r="J39" i="2"/>
  <c r="I39" i="2"/>
  <c r="H39" i="2"/>
  <c r="G39" i="2"/>
  <c r="J36" i="2"/>
  <c r="I36" i="2"/>
  <c r="H36" i="2"/>
  <c r="G36" i="2"/>
  <c r="J33" i="2"/>
  <c r="I33" i="2"/>
  <c r="H33" i="2"/>
  <c r="G33" i="2"/>
  <c r="J30" i="2"/>
  <c r="I30" i="2"/>
  <c r="H30" i="2"/>
  <c r="G30" i="2"/>
  <c r="J27" i="2"/>
  <c r="I27" i="2"/>
  <c r="H27" i="2"/>
  <c r="G27" i="2"/>
  <c r="J24" i="2"/>
  <c r="I24" i="2"/>
  <c r="H24" i="2"/>
  <c r="G24" i="2"/>
  <c r="J19" i="2"/>
  <c r="I19" i="2"/>
  <c r="H19" i="2"/>
  <c r="G19" i="2"/>
  <c r="J16" i="2"/>
  <c r="J15" i="2" s="1"/>
  <c r="I16" i="2"/>
  <c r="I15" i="2" s="1"/>
  <c r="H16" i="2"/>
  <c r="H15" i="2" s="1"/>
  <c r="G16" i="2"/>
  <c r="G15" i="2"/>
  <c r="J13" i="2"/>
  <c r="I13" i="2"/>
  <c r="H13" i="2"/>
  <c r="G13" i="2"/>
  <c r="J12" i="2"/>
  <c r="I12" i="2"/>
  <c r="H12" i="2"/>
  <c r="G12" i="2"/>
  <c r="E160" i="4"/>
  <c r="E159" i="4" s="1"/>
  <c r="E158" i="4" s="1"/>
  <c r="D160" i="4"/>
  <c r="D159" i="4" s="1"/>
  <c r="D158" i="4" s="1"/>
  <c r="C160" i="4"/>
  <c r="C159" i="4"/>
  <c r="C158" i="4" s="1"/>
  <c r="E156" i="4"/>
  <c r="D156" i="4"/>
  <c r="D155" i="4" s="1"/>
  <c r="C156" i="4"/>
  <c r="C155" i="4" s="1"/>
  <c r="E155" i="4"/>
  <c r="E153" i="4"/>
  <c r="D153" i="4"/>
  <c r="C153" i="4"/>
  <c r="E150" i="4"/>
  <c r="E149" i="4" s="1"/>
  <c r="D150" i="4"/>
  <c r="C150" i="4"/>
  <c r="D149" i="4"/>
  <c r="C149" i="4"/>
  <c r="E146" i="4"/>
  <c r="D146" i="4"/>
  <c r="C146" i="4"/>
  <c r="E143" i="4"/>
  <c r="D143" i="4"/>
  <c r="C143" i="4"/>
  <c r="E138" i="4"/>
  <c r="E137" i="4" s="1"/>
  <c r="D138" i="4"/>
  <c r="C138" i="4"/>
  <c r="D137" i="4"/>
  <c r="C137" i="4"/>
  <c r="E132" i="4"/>
  <c r="D132" i="4"/>
  <c r="C132" i="4"/>
  <c r="E127" i="4"/>
  <c r="E126" i="4" s="1"/>
  <c r="E125" i="4" s="1"/>
  <c r="D127" i="4"/>
  <c r="C127" i="4"/>
  <c r="D126" i="4"/>
  <c r="D125" i="4" s="1"/>
  <c r="C126" i="4"/>
  <c r="C125" i="4" s="1"/>
  <c r="E123" i="4"/>
  <c r="D123" i="4"/>
  <c r="C123" i="4"/>
  <c r="E121" i="4"/>
  <c r="E120" i="4" s="1"/>
  <c r="D121" i="4"/>
  <c r="C121" i="4"/>
  <c r="D120" i="4"/>
  <c r="C120" i="4"/>
  <c r="E118" i="4"/>
  <c r="E110" i="4" s="1"/>
  <c r="D118" i="4"/>
  <c r="C118" i="4"/>
  <c r="E111" i="4"/>
  <c r="D111" i="4"/>
  <c r="C111" i="4"/>
  <c r="C110" i="4" s="1"/>
  <c r="D110" i="4"/>
  <c r="E108" i="4"/>
  <c r="D108" i="4"/>
  <c r="D107" i="4" s="1"/>
  <c r="C108" i="4"/>
  <c r="C107" i="4" s="1"/>
  <c r="E107" i="4"/>
  <c r="E102" i="4"/>
  <c r="D102" i="4"/>
  <c r="C102" i="4"/>
  <c r="E94" i="4"/>
  <c r="D94" i="4"/>
  <c r="C94" i="4"/>
  <c r="E87" i="4"/>
  <c r="D87" i="4"/>
  <c r="C87" i="4"/>
  <c r="C83" i="4" s="1"/>
  <c r="C82" i="4" s="1"/>
  <c r="E84" i="4"/>
  <c r="E83" i="4" s="1"/>
  <c r="D84" i="4"/>
  <c r="D83" i="4" s="1"/>
  <c r="D82" i="4" s="1"/>
  <c r="C84" i="4"/>
  <c r="E79" i="4"/>
  <c r="E78" i="4" s="1"/>
  <c r="D79" i="4"/>
  <c r="D78" i="4" s="1"/>
  <c r="C79" i="4"/>
  <c r="C78" i="4"/>
  <c r="E76" i="4"/>
  <c r="E75" i="4" s="1"/>
  <c r="E74" i="4" s="1"/>
  <c r="D76" i="4"/>
  <c r="C76" i="4"/>
  <c r="D75" i="4"/>
  <c r="C75" i="4"/>
  <c r="C74" i="4" s="1"/>
  <c r="E72" i="4"/>
  <c r="D72" i="4"/>
  <c r="C72" i="4"/>
  <c r="C71" i="4" s="1"/>
  <c r="E71" i="4"/>
  <c r="D71" i="4"/>
  <c r="E69" i="4"/>
  <c r="D69" i="4"/>
  <c r="D62" i="4" s="1"/>
  <c r="C69" i="4"/>
  <c r="C62" i="4" s="1"/>
  <c r="E63" i="4"/>
  <c r="E62" i="4" s="1"/>
  <c r="D63" i="4"/>
  <c r="C63" i="4"/>
  <c r="E60" i="4"/>
  <c r="D60" i="4"/>
  <c r="D57" i="4" s="1"/>
  <c r="C60" i="4"/>
  <c r="C57" i="4" s="1"/>
  <c r="E58" i="4"/>
  <c r="D58" i="4"/>
  <c r="C58" i="4"/>
  <c r="E57" i="4"/>
  <c r="E50" i="4"/>
  <c r="D50" i="4"/>
  <c r="C50" i="4"/>
  <c r="E40" i="4"/>
  <c r="D40" i="4"/>
  <c r="C40" i="4"/>
  <c r="E33" i="4"/>
  <c r="D33" i="4"/>
  <c r="D28" i="4" s="1"/>
  <c r="C33" i="4"/>
  <c r="C28" i="4" s="1"/>
  <c r="E29" i="4"/>
  <c r="E28" i="4" s="1"/>
  <c r="D29" i="4"/>
  <c r="C29" i="4"/>
  <c r="E25" i="4"/>
  <c r="D25" i="4"/>
  <c r="C25" i="4"/>
  <c r="E23" i="4"/>
  <c r="D23" i="4"/>
  <c r="D18" i="4" s="1"/>
  <c r="C23" i="4"/>
  <c r="C18" i="4" s="1"/>
  <c r="E19" i="4"/>
  <c r="E18" i="4" s="1"/>
  <c r="D19" i="4"/>
  <c r="C19" i="4"/>
  <c r="D11" i="5"/>
  <c r="E11" i="5"/>
  <c r="F11" i="5"/>
  <c r="D20" i="5"/>
  <c r="E20" i="5"/>
  <c r="F20" i="5"/>
  <c r="C20" i="5"/>
  <c r="G113" i="2" l="1"/>
  <c r="G102" i="2"/>
  <c r="G101" i="2" s="1"/>
  <c r="G11" i="2"/>
  <c r="G10" i="2" s="1"/>
  <c r="H11" i="2"/>
  <c r="H10" i="2" s="1"/>
  <c r="I11" i="2"/>
  <c r="I10" i="2" s="1"/>
  <c r="J11" i="2"/>
  <c r="J10" i="2" s="1"/>
  <c r="D81" i="4"/>
  <c r="E17" i="4"/>
  <c r="E16" i="4" s="1"/>
  <c r="E82" i="4"/>
  <c r="E81" i="4" s="1"/>
  <c r="E136" i="4"/>
  <c r="C17" i="4"/>
  <c r="C16" i="4" s="1"/>
  <c r="C136" i="4"/>
  <c r="C81" i="4" s="1"/>
  <c r="D17" i="4"/>
  <c r="D74" i="4"/>
  <c r="D136" i="4"/>
  <c r="H61" i="3"/>
  <c r="H60" i="3" s="1"/>
  <c r="H59" i="3" s="1"/>
  <c r="G60" i="3"/>
  <c r="G59" i="3" s="1"/>
  <c r="F60" i="3"/>
  <c r="F59" i="3" s="1"/>
  <c r="E60" i="3"/>
  <c r="D60" i="3"/>
  <c r="C60" i="3"/>
  <c r="C59" i="3" s="1"/>
  <c r="E59" i="3"/>
  <c r="D59" i="3"/>
  <c r="F35" i="8"/>
  <c r="E35" i="8"/>
  <c r="D35" i="8"/>
  <c r="C35" i="8"/>
  <c r="F31" i="8"/>
  <c r="E31" i="8"/>
  <c r="D31" i="8"/>
  <c r="C31" i="8"/>
  <c r="F28" i="8"/>
  <c r="H28" i="8" s="1"/>
  <c r="E28" i="8"/>
  <c r="D28" i="8"/>
  <c r="C28" i="8"/>
  <c r="F26" i="8"/>
  <c r="E26" i="8"/>
  <c r="E22" i="8" s="1"/>
  <c r="D26" i="8"/>
  <c r="C26" i="8"/>
  <c r="C22" i="8" s="1"/>
  <c r="H23" i="8"/>
  <c r="F23" i="8"/>
  <c r="E23" i="8"/>
  <c r="D23" i="8"/>
  <c r="C23" i="8"/>
  <c r="F19" i="8"/>
  <c r="H19" i="8" s="1"/>
  <c r="E19" i="8"/>
  <c r="D19" i="8"/>
  <c r="C19" i="8"/>
  <c r="G19" i="8" s="1"/>
  <c r="F15" i="8"/>
  <c r="E15" i="8"/>
  <c r="D15" i="8"/>
  <c r="C15" i="8"/>
  <c r="F12" i="8"/>
  <c r="H12" i="8" s="1"/>
  <c r="E12" i="8"/>
  <c r="D12" i="8"/>
  <c r="C12" i="8"/>
  <c r="G12" i="8" s="1"/>
  <c r="F10" i="8"/>
  <c r="F6" i="8" s="1"/>
  <c r="E10" i="8"/>
  <c r="E6" i="8" s="1"/>
  <c r="D10" i="8"/>
  <c r="C10" i="8"/>
  <c r="F7" i="8"/>
  <c r="H7" i="8" s="1"/>
  <c r="E7" i="8"/>
  <c r="D7" i="8"/>
  <c r="C7" i="8"/>
  <c r="G7" i="8" s="1"/>
  <c r="L16" i="7"/>
  <c r="J16" i="7"/>
  <c r="J15" i="7" s="1"/>
  <c r="I16" i="7"/>
  <c r="I15" i="7" s="1"/>
  <c r="I14" i="7" s="1"/>
  <c r="H16" i="7"/>
  <c r="H15" i="7" s="1"/>
  <c r="H14" i="7" s="1"/>
  <c r="G16" i="7"/>
  <c r="K16" i="7" s="1"/>
  <c r="J11" i="7"/>
  <c r="I11" i="7"/>
  <c r="I10" i="7" s="1"/>
  <c r="I9" i="7" s="1"/>
  <c r="H11" i="7"/>
  <c r="G11" i="7"/>
  <c r="H10" i="7"/>
  <c r="H9" i="7" s="1"/>
  <c r="G10" i="7"/>
  <c r="G9" i="7" s="1"/>
  <c r="F11" i="6"/>
  <c r="G11" i="6" s="1"/>
  <c r="E11" i="6"/>
  <c r="D11" i="6"/>
  <c r="C11" i="6"/>
  <c r="C35" i="5"/>
  <c r="F19" i="5"/>
  <c r="E19" i="5"/>
  <c r="D19" i="5"/>
  <c r="C19" i="5"/>
  <c r="F15" i="5"/>
  <c r="H15" i="5" s="1"/>
  <c r="E15" i="5"/>
  <c r="D15" i="5"/>
  <c r="C15" i="5"/>
  <c r="G15" i="5" s="1"/>
  <c r="F12" i="5"/>
  <c r="H12" i="5" s="1"/>
  <c r="E12" i="5"/>
  <c r="D12" i="5"/>
  <c r="C12" i="5"/>
  <c r="F10" i="5"/>
  <c r="E10" i="5"/>
  <c r="D10" i="5"/>
  <c r="C7" i="5"/>
  <c r="E36" i="5"/>
  <c r="E35" i="5" s="1"/>
  <c r="F36" i="5"/>
  <c r="F35" i="5" s="1"/>
  <c r="C13" i="4"/>
  <c r="F132" i="4"/>
  <c r="F30" i="5"/>
  <c r="D30" i="5"/>
  <c r="F94" i="4"/>
  <c r="R84" i="4"/>
  <c r="X84" i="4" s="1"/>
  <c r="X83" i="4" s="1"/>
  <c r="Q84" i="4"/>
  <c r="W84" i="4" s="1"/>
  <c r="V83" i="4"/>
  <c r="U83" i="4"/>
  <c r="T83" i="4"/>
  <c r="S83" i="4"/>
  <c r="P83" i="4"/>
  <c r="O83" i="4"/>
  <c r="N83" i="4"/>
  <c r="M83" i="4"/>
  <c r="L83" i="4"/>
  <c r="K83" i="4"/>
  <c r="N82" i="4"/>
  <c r="X82" i="4" s="1"/>
  <c r="M82" i="4"/>
  <c r="W82" i="4" s="1"/>
  <c r="V81" i="4"/>
  <c r="U81" i="4"/>
  <c r="U78" i="4" s="1"/>
  <c r="T81" i="4"/>
  <c r="S81" i="4"/>
  <c r="R81" i="4"/>
  <c r="Q81" i="4"/>
  <c r="P81" i="4"/>
  <c r="O81" i="4"/>
  <c r="M81" i="4"/>
  <c r="L81" i="4"/>
  <c r="K81" i="4"/>
  <c r="N80" i="4"/>
  <c r="N79" i="4" s="1"/>
  <c r="M80" i="4"/>
  <c r="M79" i="4" s="1"/>
  <c r="M78" i="4" s="1"/>
  <c r="L80" i="4"/>
  <c r="L79" i="4" s="1"/>
  <c r="K80" i="4"/>
  <c r="W80" i="4" s="1"/>
  <c r="W79" i="4" s="1"/>
  <c r="V79" i="4"/>
  <c r="V78" i="4" s="1"/>
  <c r="U79" i="4"/>
  <c r="T79" i="4"/>
  <c r="S79" i="4"/>
  <c r="R79" i="4"/>
  <c r="Q79" i="4"/>
  <c r="P79" i="4"/>
  <c r="O79" i="4"/>
  <c r="O78" i="4" s="1"/>
  <c r="L77" i="4"/>
  <c r="X77" i="4" s="1"/>
  <c r="K77" i="4"/>
  <c r="W77" i="4" s="1"/>
  <c r="V76" i="4"/>
  <c r="U76" i="4"/>
  <c r="T76" i="4"/>
  <c r="S76" i="4"/>
  <c r="R76" i="4"/>
  <c r="Q76" i="4"/>
  <c r="P76" i="4"/>
  <c r="O76" i="4"/>
  <c r="N76" i="4"/>
  <c r="M76" i="4"/>
  <c r="L76" i="4"/>
  <c r="K76" i="4"/>
  <c r="R75" i="4"/>
  <c r="R74" i="4" s="1"/>
  <c r="Q75" i="4"/>
  <c r="Q74" i="4" s="1"/>
  <c r="N75" i="4"/>
  <c r="M75" i="4"/>
  <c r="M74" i="4" s="1"/>
  <c r="V74" i="4"/>
  <c r="U74" i="4"/>
  <c r="T74" i="4"/>
  <c r="T65" i="4" s="1"/>
  <c r="S74" i="4"/>
  <c r="P74" i="4"/>
  <c r="O74" i="4"/>
  <c r="L74" i="4"/>
  <c r="K74" i="4"/>
  <c r="R73" i="4"/>
  <c r="Q73" i="4"/>
  <c r="Q66" i="4" s="1"/>
  <c r="N73" i="4"/>
  <c r="M73" i="4"/>
  <c r="N72" i="4"/>
  <c r="X72" i="4" s="1"/>
  <c r="J164" i="2" s="1"/>
  <c r="M72" i="4"/>
  <c r="W72" i="4" s="1"/>
  <c r="I164" i="2" s="1"/>
  <c r="H164" i="2" s="1"/>
  <c r="R71" i="4"/>
  <c r="Q71" i="4"/>
  <c r="N71" i="4"/>
  <c r="M71" i="4"/>
  <c r="L71" i="4"/>
  <c r="K71" i="4"/>
  <c r="L70" i="4"/>
  <c r="X70" i="4" s="1"/>
  <c r="J162" i="2" s="1"/>
  <c r="K70" i="4"/>
  <c r="W70" i="4" s="1"/>
  <c r="I162" i="2" s="1"/>
  <c r="H162" i="2" s="1"/>
  <c r="N69" i="4"/>
  <c r="M69" i="4"/>
  <c r="L69" i="4"/>
  <c r="X69" i="4" s="1"/>
  <c r="J161" i="2" s="1"/>
  <c r="K69" i="4"/>
  <c r="W69" i="4" s="1"/>
  <c r="I161" i="2" s="1"/>
  <c r="H161" i="2" s="1"/>
  <c r="F69" i="4"/>
  <c r="N68" i="4"/>
  <c r="M68" i="4"/>
  <c r="L68" i="4"/>
  <c r="K68" i="4"/>
  <c r="N67" i="4"/>
  <c r="N66" i="4" s="1"/>
  <c r="M67" i="4"/>
  <c r="M66" i="4" s="1"/>
  <c r="L67" i="4"/>
  <c r="K67" i="4"/>
  <c r="V66" i="4"/>
  <c r="U66" i="4"/>
  <c r="T66" i="4"/>
  <c r="S66" i="4"/>
  <c r="P66" i="4"/>
  <c r="O66" i="4"/>
  <c r="P65" i="4"/>
  <c r="V64" i="4"/>
  <c r="X64" i="4" s="1"/>
  <c r="X63" i="4" s="1"/>
  <c r="X62" i="4" s="1"/>
  <c r="U64" i="4"/>
  <c r="T63" i="4"/>
  <c r="T62" i="4" s="1"/>
  <c r="S63" i="4"/>
  <c r="S62" i="4" s="1"/>
  <c r="R63" i="4"/>
  <c r="R62" i="4" s="1"/>
  <c r="Q63" i="4"/>
  <c r="P63" i="4"/>
  <c r="P62" i="4" s="1"/>
  <c r="O63" i="4"/>
  <c r="O62" i="4" s="1"/>
  <c r="N63" i="4"/>
  <c r="N62" i="4" s="1"/>
  <c r="M63" i="4"/>
  <c r="M62" i="4" s="1"/>
  <c r="L63" i="4"/>
  <c r="L62" i="4" s="1"/>
  <c r="K63" i="4"/>
  <c r="K62" i="4" s="1"/>
  <c r="Q62" i="4"/>
  <c r="N61" i="4"/>
  <c r="N60" i="4" s="1"/>
  <c r="M61" i="4"/>
  <c r="M60" i="4" s="1"/>
  <c r="M57" i="4" s="1"/>
  <c r="L61" i="4"/>
  <c r="L60" i="4" s="1"/>
  <c r="K61" i="4"/>
  <c r="K60" i="4" s="1"/>
  <c r="V60" i="4"/>
  <c r="U60" i="4"/>
  <c r="T60" i="4"/>
  <c r="S60" i="4"/>
  <c r="R60" i="4"/>
  <c r="Q60" i="4"/>
  <c r="P60" i="4"/>
  <c r="O60" i="4"/>
  <c r="L59" i="4"/>
  <c r="K59" i="4"/>
  <c r="K58" i="4" s="1"/>
  <c r="V58" i="4"/>
  <c r="U58" i="4"/>
  <c r="T58" i="4"/>
  <c r="S58" i="4"/>
  <c r="S57" i="4" s="1"/>
  <c r="R58" i="4"/>
  <c r="R57" i="4" s="1"/>
  <c r="Q58" i="4"/>
  <c r="P58" i="4"/>
  <c r="O58" i="4"/>
  <c r="O57" i="4" s="1"/>
  <c r="N58" i="4"/>
  <c r="M58" i="4"/>
  <c r="T56" i="4"/>
  <c r="T50" i="4" s="1"/>
  <c r="S56" i="4"/>
  <c r="S50" i="4" s="1"/>
  <c r="N56" i="4"/>
  <c r="M56" i="4"/>
  <c r="L56" i="4"/>
  <c r="K56" i="4"/>
  <c r="W55" i="4"/>
  <c r="I143" i="2" s="1"/>
  <c r="H143" i="2" s="1"/>
  <c r="L55" i="4"/>
  <c r="X55" i="4" s="1"/>
  <c r="J143" i="2" s="1"/>
  <c r="K55" i="4"/>
  <c r="L54" i="4"/>
  <c r="X54" i="4" s="1"/>
  <c r="J142" i="2" s="1"/>
  <c r="K54" i="4"/>
  <c r="W54" i="4" s="1"/>
  <c r="I142" i="2" s="1"/>
  <c r="H142" i="2" s="1"/>
  <c r="N53" i="4"/>
  <c r="M53" i="4"/>
  <c r="L53" i="4"/>
  <c r="K53" i="4"/>
  <c r="R52" i="4"/>
  <c r="Q52" i="4"/>
  <c r="N52" i="4"/>
  <c r="M52" i="4"/>
  <c r="L52" i="4"/>
  <c r="K52" i="4"/>
  <c r="V51" i="4"/>
  <c r="V50" i="4" s="1"/>
  <c r="V28" i="4" s="1"/>
  <c r="U51" i="4"/>
  <c r="U50" i="4" s="1"/>
  <c r="U28" i="4" s="1"/>
  <c r="R51" i="4"/>
  <c r="Q51" i="4"/>
  <c r="N51" i="4"/>
  <c r="M51" i="4"/>
  <c r="L51" i="4"/>
  <c r="K51" i="4"/>
  <c r="P50" i="4"/>
  <c r="O50" i="4"/>
  <c r="F50" i="4"/>
  <c r="R49" i="4"/>
  <c r="R40" i="4" s="1"/>
  <c r="Q49" i="4"/>
  <c r="P49" i="4"/>
  <c r="O49" i="4"/>
  <c r="N49" i="4"/>
  <c r="M49" i="4"/>
  <c r="L49" i="4"/>
  <c r="K49" i="4"/>
  <c r="L48" i="4"/>
  <c r="X48" i="4" s="1"/>
  <c r="J134" i="2" s="1"/>
  <c r="K48" i="4"/>
  <c r="W48" i="4" s="1"/>
  <c r="I134" i="2" s="1"/>
  <c r="H134" i="2" s="1"/>
  <c r="P47" i="4"/>
  <c r="O47" i="4"/>
  <c r="N47" i="4"/>
  <c r="M47" i="4"/>
  <c r="L47" i="4"/>
  <c r="X47" i="4" s="1"/>
  <c r="J133" i="2" s="1"/>
  <c r="K47" i="4"/>
  <c r="N46" i="4"/>
  <c r="M46" i="4"/>
  <c r="L46" i="4"/>
  <c r="K46" i="4"/>
  <c r="W46" i="4" s="1"/>
  <c r="I132" i="2" s="1"/>
  <c r="H132" i="2" s="1"/>
  <c r="L45" i="4"/>
  <c r="X45" i="4" s="1"/>
  <c r="J131" i="2" s="1"/>
  <c r="K45" i="4"/>
  <c r="W45" i="4" s="1"/>
  <c r="N44" i="4"/>
  <c r="M44" i="4"/>
  <c r="L44" i="4"/>
  <c r="X44" i="4" s="1"/>
  <c r="J130" i="2" s="1"/>
  <c r="K44" i="4"/>
  <c r="W44" i="4" s="1"/>
  <c r="I130" i="2" s="1"/>
  <c r="H130" i="2" s="1"/>
  <c r="N43" i="4"/>
  <c r="M43" i="4"/>
  <c r="L43" i="4"/>
  <c r="K43" i="4"/>
  <c r="R42" i="4"/>
  <c r="Q42" i="4"/>
  <c r="P42" i="4"/>
  <c r="O42" i="4"/>
  <c r="N42" i="4"/>
  <c r="M42" i="4"/>
  <c r="L42" i="4"/>
  <c r="K42" i="4"/>
  <c r="N41" i="4"/>
  <c r="M41" i="4"/>
  <c r="L41" i="4"/>
  <c r="K41" i="4"/>
  <c r="V40" i="4"/>
  <c r="U40" i="4"/>
  <c r="T40" i="4"/>
  <c r="S40" i="4"/>
  <c r="F40" i="4"/>
  <c r="N39" i="4"/>
  <c r="M39" i="4"/>
  <c r="L39" i="4"/>
  <c r="K39" i="4"/>
  <c r="N38" i="4"/>
  <c r="M38" i="4"/>
  <c r="L38" i="4"/>
  <c r="K38" i="4"/>
  <c r="W38" i="4" s="1"/>
  <c r="I124" i="2" s="1"/>
  <c r="H124" i="2" s="1"/>
  <c r="R37" i="4"/>
  <c r="Q37" i="4"/>
  <c r="P37" i="4"/>
  <c r="O37" i="4"/>
  <c r="N37" i="4"/>
  <c r="M37" i="4"/>
  <c r="L37" i="4"/>
  <c r="K37" i="4"/>
  <c r="R36" i="4"/>
  <c r="Q36" i="4"/>
  <c r="P36" i="4"/>
  <c r="O36" i="4"/>
  <c r="N36" i="4"/>
  <c r="M36" i="4"/>
  <c r="L36" i="4"/>
  <c r="X36" i="4" s="1"/>
  <c r="J122" i="2" s="1"/>
  <c r="K36" i="4"/>
  <c r="R35" i="4"/>
  <c r="R33" i="4" s="1"/>
  <c r="Q35" i="4"/>
  <c r="P35" i="4"/>
  <c r="O35" i="4"/>
  <c r="N35" i="4"/>
  <c r="M35" i="4"/>
  <c r="L35" i="4"/>
  <c r="K35" i="4"/>
  <c r="R34" i="4"/>
  <c r="Q34" i="4"/>
  <c r="P34" i="4"/>
  <c r="O34" i="4"/>
  <c r="N34" i="4"/>
  <c r="M34" i="4"/>
  <c r="L34" i="4"/>
  <c r="K34" i="4"/>
  <c r="V33" i="4"/>
  <c r="U33" i="4"/>
  <c r="T33" i="4"/>
  <c r="S33" i="4"/>
  <c r="N32" i="4"/>
  <c r="M32" i="4"/>
  <c r="L32" i="4"/>
  <c r="K32" i="4"/>
  <c r="L31" i="4"/>
  <c r="X31" i="4" s="1"/>
  <c r="K31" i="4"/>
  <c r="W31" i="4" s="1"/>
  <c r="I116" i="2" s="1"/>
  <c r="H116" i="2" s="1"/>
  <c r="N30" i="4"/>
  <c r="M30" i="4"/>
  <c r="M29" i="4" s="1"/>
  <c r="L30" i="4"/>
  <c r="K30" i="4"/>
  <c r="V29" i="4"/>
  <c r="U29" i="4"/>
  <c r="T29" i="4"/>
  <c r="S29" i="4"/>
  <c r="R29" i="4"/>
  <c r="Q29" i="4"/>
  <c r="P29" i="4"/>
  <c r="O29" i="4"/>
  <c r="L27" i="4"/>
  <c r="L25" i="4" s="1"/>
  <c r="K27" i="4"/>
  <c r="W27" i="4" s="1"/>
  <c r="I112" i="2" s="1"/>
  <c r="H112" i="2" s="1"/>
  <c r="L26" i="4"/>
  <c r="X26" i="4" s="1"/>
  <c r="K26" i="4"/>
  <c r="W26" i="4" s="1"/>
  <c r="V25" i="4"/>
  <c r="V18" i="4" s="1"/>
  <c r="U25" i="4"/>
  <c r="T25" i="4"/>
  <c r="S25" i="4"/>
  <c r="R25" i="4"/>
  <c r="Q25" i="4"/>
  <c r="P25" i="4"/>
  <c r="O25" i="4"/>
  <c r="N25" i="4"/>
  <c r="M25" i="4"/>
  <c r="K25" i="4"/>
  <c r="L24" i="4"/>
  <c r="K24" i="4"/>
  <c r="W24" i="4" s="1"/>
  <c r="V23" i="4"/>
  <c r="U23" i="4"/>
  <c r="T23" i="4"/>
  <c r="S23" i="4"/>
  <c r="R23" i="4"/>
  <c r="Q23" i="4"/>
  <c r="P23" i="4"/>
  <c r="O23" i="4"/>
  <c r="N23" i="4"/>
  <c r="M23" i="4"/>
  <c r="K23" i="4"/>
  <c r="F23" i="4"/>
  <c r="L22" i="4"/>
  <c r="X22" i="4" s="1"/>
  <c r="J107" i="2" s="1"/>
  <c r="K22" i="4"/>
  <c r="W22" i="4" s="1"/>
  <c r="I107" i="2" s="1"/>
  <c r="H107" i="2" s="1"/>
  <c r="L21" i="4"/>
  <c r="X21" i="4" s="1"/>
  <c r="J106" i="2" s="1"/>
  <c r="K21" i="4"/>
  <c r="W21" i="4" s="1"/>
  <c r="I106" i="2" s="1"/>
  <c r="H106" i="2" s="1"/>
  <c r="L20" i="4"/>
  <c r="X20" i="4" s="1"/>
  <c r="J105" i="2" s="1"/>
  <c r="K20" i="4"/>
  <c r="V19" i="4"/>
  <c r="U19" i="4"/>
  <c r="T19" i="4"/>
  <c r="S19" i="4"/>
  <c r="R19" i="4"/>
  <c r="R18" i="4" s="1"/>
  <c r="Q19" i="4"/>
  <c r="Q18" i="4" s="1"/>
  <c r="P19" i="4"/>
  <c r="P18" i="4" s="1"/>
  <c r="O19" i="4"/>
  <c r="N19" i="4"/>
  <c r="M19" i="4"/>
  <c r="N18" i="4"/>
  <c r="E13" i="4"/>
  <c r="D13" i="4"/>
  <c r="F13" i="4" s="1"/>
  <c r="H58" i="3"/>
  <c r="I58" i="3" s="1"/>
  <c r="J58" i="3" s="1"/>
  <c r="H57" i="3"/>
  <c r="G57" i="3"/>
  <c r="F57" i="3"/>
  <c r="E57" i="3"/>
  <c r="D57" i="3"/>
  <c r="C57" i="3"/>
  <c r="H56" i="3"/>
  <c r="I56" i="3" s="1"/>
  <c r="H55" i="3"/>
  <c r="G55" i="3"/>
  <c r="F55" i="3"/>
  <c r="E55" i="3"/>
  <c r="D55" i="3"/>
  <c r="C55" i="3"/>
  <c r="C63" i="3" s="1"/>
  <c r="I63" i="3" s="1"/>
  <c r="J63" i="3" s="1"/>
  <c r="H54" i="3"/>
  <c r="I54" i="3" s="1"/>
  <c r="J54" i="3" s="1"/>
  <c r="H53" i="3"/>
  <c r="I53" i="3" s="1"/>
  <c r="J53" i="3" s="1"/>
  <c r="H52" i="3"/>
  <c r="I52" i="3" s="1"/>
  <c r="J52" i="3" s="1"/>
  <c r="H51" i="3"/>
  <c r="I51" i="3" s="1"/>
  <c r="J51" i="3" s="1"/>
  <c r="H50" i="3"/>
  <c r="I50" i="3" s="1"/>
  <c r="G49" i="3"/>
  <c r="F49" i="3"/>
  <c r="E49" i="3"/>
  <c r="D49" i="3"/>
  <c r="D5" i="3" s="1"/>
  <c r="C49" i="3"/>
  <c r="H48" i="3"/>
  <c r="G47" i="3"/>
  <c r="F47" i="3"/>
  <c r="E47" i="3"/>
  <c r="D47" i="3"/>
  <c r="C47" i="3"/>
  <c r="H46" i="3"/>
  <c r="I46" i="3" s="1"/>
  <c r="H45" i="3"/>
  <c r="G45" i="3"/>
  <c r="F45" i="3"/>
  <c r="E45" i="3"/>
  <c r="D45" i="3"/>
  <c r="C45" i="3"/>
  <c r="H44" i="3"/>
  <c r="I44" i="3" s="1"/>
  <c r="J44" i="3" s="1"/>
  <c r="H43" i="3"/>
  <c r="I43" i="3" s="1"/>
  <c r="J43" i="3" s="1"/>
  <c r="H42" i="3"/>
  <c r="I42" i="3" s="1"/>
  <c r="J42" i="3" s="1"/>
  <c r="H41" i="3"/>
  <c r="I41" i="3" s="1"/>
  <c r="J41" i="3" s="1"/>
  <c r="H40" i="3"/>
  <c r="I40" i="3" s="1"/>
  <c r="J40" i="3" s="1"/>
  <c r="H39" i="3"/>
  <c r="I39" i="3" s="1"/>
  <c r="G38" i="3"/>
  <c r="F38" i="3"/>
  <c r="E38" i="3"/>
  <c r="D38" i="3"/>
  <c r="C38" i="3"/>
  <c r="H37" i="3"/>
  <c r="I37" i="3" s="1"/>
  <c r="H36" i="3"/>
  <c r="G36" i="3"/>
  <c r="F36" i="3"/>
  <c r="E36" i="3"/>
  <c r="D36" i="3"/>
  <c r="C36" i="3"/>
  <c r="H35" i="3"/>
  <c r="I35" i="3" s="1"/>
  <c r="J35" i="3" s="1"/>
  <c r="H34" i="3"/>
  <c r="I34" i="3" s="1"/>
  <c r="J34" i="3" s="1"/>
  <c r="H33" i="3"/>
  <c r="I33" i="3" s="1"/>
  <c r="J33" i="3" s="1"/>
  <c r="H32" i="3"/>
  <c r="I32" i="3" s="1"/>
  <c r="J32" i="3" s="1"/>
  <c r="H31" i="3"/>
  <c r="I31" i="3" s="1"/>
  <c r="J31" i="3" s="1"/>
  <c r="H30" i="3"/>
  <c r="I30" i="3" s="1"/>
  <c r="J30" i="3" s="1"/>
  <c r="H29" i="3"/>
  <c r="I29" i="3" s="1"/>
  <c r="J29" i="3" s="1"/>
  <c r="H28" i="3"/>
  <c r="I28" i="3" s="1"/>
  <c r="J28" i="3" s="1"/>
  <c r="H27" i="3"/>
  <c r="I27" i="3" s="1"/>
  <c r="G26" i="3"/>
  <c r="F26" i="3"/>
  <c r="E26" i="3"/>
  <c r="D26" i="3"/>
  <c r="C26" i="3"/>
  <c r="H25" i="3"/>
  <c r="I25" i="3" s="1"/>
  <c r="J25" i="3" s="1"/>
  <c r="H24" i="3"/>
  <c r="I24" i="3" s="1"/>
  <c r="J24" i="3" s="1"/>
  <c r="H23" i="3"/>
  <c r="I23" i="3" s="1"/>
  <c r="J23" i="3" s="1"/>
  <c r="H22" i="3"/>
  <c r="I22" i="3" s="1"/>
  <c r="J22" i="3" s="1"/>
  <c r="H21" i="3"/>
  <c r="I21" i="3" s="1"/>
  <c r="J21" i="3" s="1"/>
  <c r="H20" i="3"/>
  <c r="I20" i="3" s="1"/>
  <c r="G19" i="3"/>
  <c r="F19" i="3"/>
  <c r="E19" i="3"/>
  <c r="D19" i="3"/>
  <c r="C19" i="3"/>
  <c r="H18" i="3"/>
  <c r="I18" i="3" s="1"/>
  <c r="J18" i="3" s="1"/>
  <c r="H17" i="3"/>
  <c r="I17" i="3" s="1"/>
  <c r="J17" i="3" s="1"/>
  <c r="H16" i="3"/>
  <c r="G15" i="3"/>
  <c r="F15" i="3"/>
  <c r="E15" i="3"/>
  <c r="D15" i="3"/>
  <c r="C15" i="3"/>
  <c r="H14" i="3"/>
  <c r="I14" i="3" s="1"/>
  <c r="J14" i="3" s="1"/>
  <c r="H13" i="3"/>
  <c r="I13" i="3" s="1"/>
  <c r="I12" i="3" s="1"/>
  <c r="H12" i="3"/>
  <c r="G12" i="3"/>
  <c r="F12" i="3"/>
  <c r="E12" i="3"/>
  <c r="E5" i="3" s="1"/>
  <c r="D12" i="3"/>
  <c r="C12" i="3"/>
  <c r="H11" i="3"/>
  <c r="I11" i="3" s="1"/>
  <c r="H10" i="3"/>
  <c r="G10" i="3"/>
  <c r="F10" i="3"/>
  <c r="E10" i="3"/>
  <c r="D10" i="3"/>
  <c r="C10" i="3"/>
  <c r="C5" i="3" s="1"/>
  <c r="H9" i="3"/>
  <c r="H8" i="3"/>
  <c r="I8" i="3" s="1"/>
  <c r="J8" i="3" s="1"/>
  <c r="H7" i="3"/>
  <c r="I7" i="3" s="1"/>
  <c r="G6" i="3"/>
  <c r="F6" i="3"/>
  <c r="E6" i="3"/>
  <c r="D6" i="3"/>
  <c r="C6" i="3"/>
  <c r="J176" i="2"/>
  <c r="J175" i="2" s="1"/>
  <c r="J136" i="2"/>
  <c r="L136" i="2" s="1"/>
  <c r="I136" i="2"/>
  <c r="I131" i="2"/>
  <c r="H131" i="2" s="1"/>
  <c r="J116" i="2"/>
  <c r="L93" i="2"/>
  <c r="K86" i="2"/>
  <c r="K76" i="2"/>
  <c r="C10" i="5"/>
  <c r="L59" i="2"/>
  <c r="K59" i="2"/>
  <c r="L56" i="2"/>
  <c r="K42" i="2"/>
  <c r="L39" i="2"/>
  <c r="K39" i="2"/>
  <c r="L36" i="2"/>
  <c r="K36" i="2"/>
  <c r="L30" i="2"/>
  <c r="K30" i="2"/>
  <c r="L24" i="2"/>
  <c r="L13" i="2"/>
  <c r="J26" i="1"/>
  <c r="I26" i="1"/>
  <c r="H26" i="1"/>
  <c r="G26" i="1"/>
  <c r="J23" i="1"/>
  <c r="I23" i="1"/>
  <c r="H23" i="1"/>
  <c r="G23" i="1"/>
  <c r="J174" i="2" l="1"/>
  <c r="J173" i="2" s="1"/>
  <c r="K173" i="2" s="1"/>
  <c r="X81" i="4"/>
  <c r="I172" i="2"/>
  <c r="O33" i="4"/>
  <c r="W36" i="4"/>
  <c r="I122" i="2" s="1"/>
  <c r="H122" i="2" s="1"/>
  <c r="W71" i="4"/>
  <c r="I163" i="2" s="1"/>
  <c r="H163" i="2" s="1"/>
  <c r="D16" i="4"/>
  <c r="R66" i="4"/>
  <c r="R65" i="4" s="1"/>
  <c r="N50" i="4"/>
  <c r="W56" i="4"/>
  <c r="I145" i="2" s="1"/>
  <c r="H145" i="2" s="1"/>
  <c r="N81" i="4"/>
  <c r="N78" i="4" s="1"/>
  <c r="X38" i="4"/>
  <c r="J124" i="2" s="1"/>
  <c r="X27" i="4"/>
  <c r="J112" i="2" s="1"/>
  <c r="K50" i="4"/>
  <c r="J155" i="2"/>
  <c r="J154" i="2" s="1"/>
  <c r="X49" i="4"/>
  <c r="J135" i="2" s="1"/>
  <c r="X73" i="4"/>
  <c r="J165" i="2" s="1"/>
  <c r="X56" i="4"/>
  <c r="J145" i="2" s="1"/>
  <c r="X30" i="4"/>
  <c r="J115" i="2" s="1"/>
  <c r="M40" i="4"/>
  <c r="W47" i="4"/>
  <c r="I133" i="2" s="1"/>
  <c r="H133" i="2" s="1"/>
  <c r="X75" i="4"/>
  <c r="G10" i="5"/>
  <c r="C6" i="5"/>
  <c r="I61" i="3"/>
  <c r="D4" i="3"/>
  <c r="D2" i="3" s="1"/>
  <c r="C27" i="5" s="1"/>
  <c r="C26" i="5" s="1"/>
  <c r="E4" i="3"/>
  <c r="E2" i="3" s="1"/>
  <c r="C30" i="5" s="1"/>
  <c r="C4" i="3"/>
  <c r="C2" i="3" s="1"/>
  <c r="C24" i="5" s="1"/>
  <c r="C23" i="5" s="1"/>
  <c r="J57" i="3"/>
  <c r="D33" i="5"/>
  <c r="D31" i="5" s="1"/>
  <c r="C12" i="4"/>
  <c r="W25" i="4"/>
  <c r="I111" i="2"/>
  <c r="H111" i="2" s="1"/>
  <c r="H110" i="2" s="1"/>
  <c r="D163" i="4"/>
  <c r="X25" i="4"/>
  <c r="J111" i="2"/>
  <c r="J110" i="2" s="1"/>
  <c r="J37" i="3"/>
  <c r="I36" i="3"/>
  <c r="W81" i="4"/>
  <c r="I174" i="2"/>
  <c r="W23" i="4"/>
  <c r="I109" i="2"/>
  <c r="R78" i="4"/>
  <c r="W76" i="4"/>
  <c r="I167" i="2"/>
  <c r="X76" i="4"/>
  <c r="J167" i="2"/>
  <c r="J166" i="2" s="1"/>
  <c r="F137" i="4"/>
  <c r="E12" i="4"/>
  <c r="D29" i="5"/>
  <c r="D28" i="5" s="1"/>
  <c r="C9" i="4"/>
  <c r="S18" i="4"/>
  <c r="L12" i="2"/>
  <c r="L27" i="2"/>
  <c r="C162" i="4"/>
  <c r="F126" i="4"/>
  <c r="I11" i="1"/>
  <c r="G5" i="3"/>
  <c r="G4" i="3" s="1"/>
  <c r="G2" i="3" s="1"/>
  <c r="C29" i="5" s="1"/>
  <c r="C28" i="5" s="1"/>
  <c r="S28" i="4"/>
  <c r="G27" i="1"/>
  <c r="L15" i="2"/>
  <c r="C11" i="4"/>
  <c r="R50" i="4"/>
  <c r="R28" i="4" s="1"/>
  <c r="Q57" i="4"/>
  <c r="Q83" i="4"/>
  <c r="Q78" i="4" s="1"/>
  <c r="H27" i="1"/>
  <c r="Q40" i="4"/>
  <c r="Q28" i="4" s="1"/>
  <c r="N74" i="4"/>
  <c r="N65" i="4" s="1"/>
  <c r="H19" i="5"/>
  <c r="K24" i="2"/>
  <c r="K56" i="2"/>
  <c r="L19" i="4"/>
  <c r="K33" i="4"/>
  <c r="W37" i="4"/>
  <c r="I123" i="2" s="1"/>
  <c r="H123" i="2" s="1"/>
  <c r="W49" i="4"/>
  <c r="I135" i="2" s="1"/>
  <c r="H135" i="2" s="1"/>
  <c r="V57" i="4"/>
  <c r="S65" i="4"/>
  <c r="S17" i="4" s="1"/>
  <c r="S16" i="4" s="1"/>
  <c r="F143" i="4"/>
  <c r="D22" i="8"/>
  <c r="L16" i="2"/>
  <c r="P57" i="4"/>
  <c r="N29" i="4"/>
  <c r="P40" i="4"/>
  <c r="R83" i="4"/>
  <c r="F121" i="4"/>
  <c r="H10" i="5"/>
  <c r="J27" i="1"/>
  <c r="K27" i="1" s="1"/>
  <c r="M18" i="4"/>
  <c r="W32" i="4"/>
  <c r="I117" i="2" s="1"/>
  <c r="H117" i="2" s="1"/>
  <c r="W39" i="4"/>
  <c r="I125" i="2" s="1"/>
  <c r="H125" i="2" s="1"/>
  <c r="K40" i="4"/>
  <c r="X46" i="4"/>
  <c r="J132" i="2" s="1"/>
  <c r="T57" i="4"/>
  <c r="F120" i="4"/>
  <c r="D36" i="5"/>
  <c r="D35" i="5" s="1"/>
  <c r="H49" i="3"/>
  <c r="T18" i="4"/>
  <c r="U18" i="4"/>
  <c r="X35" i="4"/>
  <c r="J121" i="2" s="1"/>
  <c r="Q50" i="4"/>
  <c r="F138" i="4"/>
  <c r="M33" i="4"/>
  <c r="E11" i="4"/>
  <c r="F127" i="4"/>
  <c r="G28" i="8"/>
  <c r="L23" i="1"/>
  <c r="G11" i="1"/>
  <c r="F5" i="3"/>
  <c r="F4" i="3" s="1"/>
  <c r="F2" i="3" s="1"/>
  <c r="C33" i="5" s="1"/>
  <c r="C31" i="5" s="1"/>
  <c r="L29" i="4"/>
  <c r="Q33" i="4"/>
  <c r="U57" i="4"/>
  <c r="G23" i="8"/>
  <c r="O18" i="4"/>
  <c r="C163" i="4"/>
  <c r="F27" i="5"/>
  <c r="F26" i="5" s="1"/>
  <c r="F28" i="4"/>
  <c r="O28" i="4"/>
  <c r="N33" i="4"/>
  <c r="N40" i="4"/>
  <c r="V65" i="4"/>
  <c r="F25" i="4"/>
  <c r="X71" i="4"/>
  <c r="J163" i="2" s="1"/>
  <c r="Q65" i="4"/>
  <c r="L50" i="4"/>
  <c r="K79" i="4"/>
  <c r="K78" i="4" s="1"/>
  <c r="F84" i="4"/>
  <c r="F149" i="4"/>
  <c r="F156" i="4"/>
  <c r="H11" i="6"/>
  <c r="F33" i="4"/>
  <c r="F22" i="8"/>
  <c r="O40" i="4"/>
  <c r="G35" i="8"/>
  <c r="F150" i="4"/>
  <c r="H35" i="8"/>
  <c r="W59" i="4"/>
  <c r="W58" i="4" s="1"/>
  <c r="F57" i="4"/>
  <c r="K57" i="4"/>
  <c r="F63" i="4"/>
  <c r="K66" i="4"/>
  <c r="K65" i="4" s="1"/>
  <c r="K23" i="1"/>
  <c r="H167" i="2"/>
  <c r="H166" i="2" s="1"/>
  <c r="I166" i="2"/>
  <c r="W20" i="4"/>
  <c r="K19" i="4"/>
  <c r="K18" i="4" s="1"/>
  <c r="W51" i="4"/>
  <c r="W75" i="4"/>
  <c r="K13" i="2"/>
  <c r="I19" i="3"/>
  <c r="J20" i="3"/>
  <c r="J39" i="3"/>
  <c r="I38" i="3"/>
  <c r="L19" i="2"/>
  <c r="L73" i="2"/>
  <c r="K73" i="2"/>
  <c r="K175" i="2"/>
  <c r="H26" i="3"/>
  <c r="M65" i="4"/>
  <c r="U65" i="4"/>
  <c r="W61" i="4"/>
  <c r="L26" i="1"/>
  <c r="K16" i="2"/>
  <c r="L76" i="2"/>
  <c r="J7" i="3"/>
  <c r="I6" i="3"/>
  <c r="W34" i="4"/>
  <c r="I27" i="1"/>
  <c r="L33" i="2"/>
  <c r="K93" i="2"/>
  <c r="I9" i="3"/>
  <c r="J9" i="3" s="1"/>
  <c r="H6" i="3"/>
  <c r="J11" i="3"/>
  <c r="I10" i="3"/>
  <c r="J27" i="3"/>
  <c r="I26" i="3"/>
  <c r="K136" i="2"/>
  <c r="J36" i="3"/>
  <c r="J46" i="3"/>
  <c r="I45" i="3"/>
  <c r="I55" i="3"/>
  <c r="J56" i="3"/>
  <c r="M50" i="4"/>
  <c r="W52" i="4"/>
  <c r="I140" i="2" s="1"/>
  <c r="H140" i="2" s="1"/>
  <c r="L48" i="2"/>
  <c r="J153" i="2"/>
  <c r="W43" i="4"/>
  <c r="I129" i="2" s="1"/>
  <c r="H129" i="2" s="1"/>
  <c r="X52" i="4"/>
  <c r="J140" i="2" s="1"/>
  <c r="H22" i="8"/>
  <c r="G22" i="8"/>
  <c r="K26" i="1"/>
  <c r="K12" i="2"/>
  <c r="K15" i="2"/>
  <c r="K19" i="2"/>
  <c r="K27" i="2"/>
  <c r="K33" i="2"/>
  <c r="K48" i="2"/>
  <c r="L64" i="2"/>
  <c r="L91" i="2"/>
  <c r="J104" i="2"/>
  <c r="J13" i="3"/>
  <c r="J50" i="3"/>
  <c r="I49" i="3"/>
  <c r="X19" i="4"/>
  <c r="K29" i="4"/>
  <c r="K28" i="4" s="1"/>
  <c r="W30" i="4"/>
  <c r="X32" i="4"/>
  <c r="J117" i="2" s="1"/>
  <c r="J114" i="2" s="1"/>
  <c r="L40" i="4"/>
  <c r="X42" i="4"/>
  <c r="J128" i="2" s="1"/>
  <c r="F58" i="4"/>
  <c r="W64" i="4"/>
  <c r="U63" i="4"/>
  <c r="U62" i="4" s="1"/>
  <c r="W68" i="4"/>
  <c r="I160" i="2" s="1"/>
  <c r="H160" i="2" s="1"/>
  <c r="W83" i="4"/>
  <c r="W78" i="4" s="1"/>
  <c r="I176" i="2"/>
  <c r="F87" i="4"/>
  <c r="F108" i="4"/>
  <c r="F118" i="4"/>
  <c r="E33" i="5"/>
  <c r="E31" i="5" s="1"/>
  <c r="D12" i="4"/>
  <c r="M28" i="4"/>
  <c r="X51" i="4"/>
  <c r="F72" i="4"/>
  <c r="F71" i="4"/>
  <c r="L42" i="2"/>
  <c r="K64" i="2"/>
  <c r="L86" i="2"/>
  <c r="H11" i="1"/>
  <c r="K91" i="2"/>
  <c r="I16" i="3"/>
  <c r="H15" i="3"/>
  <c r="C62" i="3"/>
  <c r="L66" i="4"/>
  <c r="L65" i="4" s="1"/>
  <c r="X67" i="4"/>
  <c r="F75" i="4"/>
  <c r="I48" i="3"/>
  <c r="H47" i="3"/>
  <c r="X24" i="4"/>
  <c r="L23" i="4"/>
  <c r="W35" i="4"/>
  <c r="I121" i="2" s="1"/>
  <c r="H121" i="2" s="1"/>
  <c r="W53" i="4"/>
  <c r="I141" i="2" s="1"/>
  <c r="H141" i="2" s="1"/>
  <c r="E163" i="4"/>
  <c r="F62" i="4"/>
  <c r="W73" i="4"/>
  <c r="I165" i="2" s="1"/>
  <c r="H165" i="2" s="1"/>
  <c r="H19" i="3"/>
  <c r="H38" i="3"/>
  <c r="I57" i="3"/>
  <c r="F19" i="4"/>
  <c r="W41" i="4"/>
  <c r="W42" i="4"/>
  <c r="I128" i="2" s="1"/>
  <c r="H128" i="2" s="1"/>
  <c r="N57" i="4"/>
  <c r="O65" i="4"/>
  <c r="W67" i="4"/>
  <c r="E29" i="5"/>
  <c r="D9" i="4"/>
  <c r="E30" i="5"/>
  <c r="D11" i="4"/>
  <c r="F29" i="4"/>
  <c r="L33" i="4"/>
  <c r="P33" i="4"/>
  <c r="P28" i="4" s="1"/>
  <c r="P17" i="4" s="1"/>
  <c r="P16" i="4" s="1"/>
  <c r="X34" i="4"/>
  <c r="X39" i="4"/>
  <c r="J125" i="2" s="1"/>
  <c r="X43" i="4"/>
  <c r="J129" i="2" s="1"/>
  <c r="X61" i="4"/>
  <c r="X68" i="4"/>
  <c r="J160" i="2" s="1"/>
  <c r="S78" i="4"/>
  <c r="F107" i="4"/>
  <c r="H35" i="5"/>
  <c r="G35" i="5"/>
  <c r="T28" i="4"/>
  <c r="X37" i="4"/>
  <c r="J123" i="2" s="1"/>
  <c r="X41" i="4"/>
  <c r="X53" i="4"/>
  <c r="J141" i="2" s="1"/>
  <c r="X59" i="4"/>
  <c r="L58" i="4"/>
  <c r="L57" i="4" s="1"/>
  <c r="F60" i="4"/>
  <c r="V63" i="4"/>
  <c r="V62" i="4" s="1"/>
  <c r="F79" i="4"/>
  <c r="F78" i="4"/>
  <c r="P78" i="4"/>
  <c r="T78" i="4"/>
  <c r="F110" i="4"/>
  <c r="F76" i="4"/>
  <c r="L78" i="4"/>
  <c r="X80" i="4"/>
  <c r="F102" i="4"/>
  <c r="F111" i="4"/>
  <c r="F123" i="4"/>
  <c r="F153" i="4"/>
  <c r="F159" i="4"/>
  <c r="D6" i="8"/>
  <c r="H15" i="8"/>
  <c r="G15" i="8"/>
  <c r="H26" i="8"/>
  <c r="G26" i="8"/>
  <c r="H6" i="8"/>
  <c r="H31" i="8"/>
  <c r="G31" i="8"/>
  <c r="F146" i="4"/>
  <c r="F155" i="4"/>
  <c r="F160" i="4"/>
  <c r="L11" i="7"/>
  <c r="J10" i="7"/>
  <c r="K11" i="7"/>
  <c r="L15" i="7"/>
  <c r="J14" i="7"/>
  <c r="H10" i="8"/>
  <c r="G10" i="8"/>
  <c r="G15" i="7"/>
  <c r="G14" i="7" s="1"/>
  <c r="C6" i="8"/>
  <c r="G6" i="8" s="1"/>
  <c r="F125" i="4"/>
  <c r="F158" i="4"/>
  <c r="G12" i="5"/>
  <c r="G19" i="5"/>
  <c r="V17" i="4" l="1"/>
  <c r="V16" i="4" s="1"/>
  <c r="R17" i="4"/>
  <c r="R16" i="4" s="1"/>
  <c r="N28" i="4"/>
  <c r="N17" i="4" s="1"/>
  <c r="N16" i="4" s="1"/>
  <c r="O17" i="4"/>
  <c r="O16" i="4" s="1"/>
  <c r="I171" i="2"/>
  <c r="H172" i="2"/>
  <c r="H171" i="2" s="1"/>
  <c r="X74" i="4"/>
  <c r="J169" i="2"/>
  <c r="J168" i="2" s="1"/>
  <c r="K168" i="2" s="1"/>
  <c r="L27" i="1"/>
  <c r="I60" i="3"/>
  <c r="I59" i="3" s="1"/>
  <c r="J61" i="3"/>
  <c r="T17" i="4"/>
  <c r="T16" i="4" s="1"/>
  <c r="Q17" i="4"/>
  <c r="Q16" i="4" s="1"/>
  <c r="F11" i="4"/>
  <c r="M17" i="4"/>
  <c r="M16" i="4" s="1"/>
  <c r="F12" i="4"/>
  <c r="C22" i="5"/>
  <c r="C9" i="6" s="1"/>
  <c r="C7" i="6" s="1"/>
  <c r="C6" i="6" s="1"/>
  <c r="L28" i="4"/>
  <c r="I148" i="2"/>
  <c r="H148" i="2" s="1"/>
  <c r="H147" i="2" s="1"/>
  <c r="L18" i="4"/>
  <c r="L17" i="4" s="1"/>
  <c r="L16" i="4" s="1"/>
  <c r="D162" i="4"/>
  <c r="D164" i="4" s="1"/>
  <c r="E10" i="4"/>
  <c r="D27" i="5"/>
  <c r="D26" i="5" s="1"/>
  <c r="C10" i="4"/>
  <c r="I2" i="3"/>
  <c r="F136" i="4"/>
  <c r="U17" i="4"/>
  <c r="U16" i="4" s="1"/>
  <c r="H109" i="2"/>
  <c r="H108" i="2" s="1"/>
  <c r="I108" i="2"/>
  <c r="I173" i="2"/>
  <c r="H174" i="2"/>
  <c r="H173" i="2" s="1"/>
  <c r="L173" i="2" s="1"/>
  <c r="I110" i="2"/>
  <c r="L110" i="2" s="1"/>
  <c r="F33" i="5"/>
  <c r="F31" i="5" s="1"/>
  <c r="H31" i="5" s="1"/>
  <c r="K17" i="4"/>
  <c r="K16" i="4" s="1"/>
  <c r="E27" i="5"/>
  <c r="E26" i="5" s="1"/>
  <c r="F81" i="4"/>
  <c r="D10" i="4"/>
  <c r="X50" i="4"/>
  <c r="J139" i="2"/>
  <c r="J138" i="2" s="1"/>
  <c r="W63" i="4"/>
  <c r="W62" i="4" s="1"/>
  <c r="I155" i="2"/>
  <c r="H5" i="3"/>
  <c r="H4" i="3" s="1"/>
  <c r="X79" i="4"/>
  <c r="X78" i="4" s="1"/>
  <c r="J172" i="2"/>
  <c r="J171" i="2" s="1"/>
  <c r="X23" i="4"/>
  <c r="X18" i="4" s="1"/>
  <c r="J109" i="2"/>
  <c r="J108" i="2" s="1"/>
  <c r="J103" i="2" s="1"/>
  <c r="F29" i="5"/>
  <c r="F28" i="5" s="1"/>
  <c r="F74" i="4"/>
  <c r="E9" i="4"/>
  <c r="F9" i="4" s="1"/>
  <c r="H176" i="2"/>
  <c r="H175" i="2" s="1"/>
  <c r="I175" i="2"/>
  <c r="J45" i="3"/>
  <c r="J26" i="3"/>
  <c r="X40" i="4"/>
  <c r="J127" i="2"/>
  <c r="J126" i="2" s="1"/>
  <c r="C64" i="3"/>
  <c r="I62" i="3"/>
  <c r="W29" i="4"/>
  <c r="I115" i="2"/>
  <c r="I147" i="2"/>
  <c r="K90" i="2"/>
  <c r="L90" i="2"/>
  <c r="L47" i="2"/>
  <c r="K47" i="2"/>
  <c r="J55" i="3"/>
  <c r="K166" i="2"/>
  <c r="L166" i="2" s="1"/>
  <c r="W33" i="4"/>
  <c r="I120" i="2"/>
  <c r="W60" i="4"/>
  <c r="W57" i="4" s="1"/>
  <c r="I150" i="2"/>
  <c r="K72" i="2"/>
  <c r="L72" i="2"/>
  <c r="D24" i="5"/>
  <c r="D23" i="5" s="1"/>
  <c r="D22" i="5" s="1"/>
  <c r="D9" i="6" s="1"/>
  <c r="D7" i="6" s="1"/>
  <c r="D6" i="6" s="1"/>
  <c r="C8" i="4"/>
  <c r="C7" i="4" s="1"/>
  <c r="J19" i="3"/>
  <c r="W74" i="4"/>
  <c r="I169" i="2"/>
  <c r="W19" i="4"/>
  <c r="W18" i="4" s="1"/>
  <c r="I105" i="2"/>
  <c r="K14" i="7"/>
  <c r="L14" i="7"/>
  <c r="X58" i="4"/>
  <c r="J148" i="2"/>
  <c r="J147" i="2" s="1"/>
  <c r="X60" i="4"/>
  <c r="X57" i="4" s="1"/>
  <c r="J150" i="2"/>
  <c r="J149" i="2" s="1"/>
  <c r="W66" i="4"/>
  <c r="I159" i="2"/>
  <c r="I127" i="2"/>
  <c r="W40" i="4"/>
  <c r="J48" i="3"/>
  <c r="I47" i="3"/>
  <c r="J16" i="3"/>
  <c r="I15" i="3"/>
  <c r="I5" i="3" s="1"/>
  <c r="I4" i="3" s="1"/>
  <c r="J49" i="3"/>
  <c r="J12" i="3"/>
  <c r="K110" i="2"/>
  <c r="H26" i="5"/>
  <c r="G26" i="5"/>
  <c r="J6" i="3"/>
  <c r="J38" i="3"/>
  <c r="E24" i="5"/>
  <c r="E23" i="5" s="1"/>
  <c r="D8" i="4"/>
  <c r="K15" i="7"/>
  <c r="K10" i="7"/>
  <c r="L10" i="7"/>
  <c r="J9" i="7"/>
  <c r="X33" i="4"/>
  <c r="J120" i="2"/>
  <c r="J119" i="2" s="1"/>
  <c r="E28" i="5"/>
  <c r="E162" i="4"/>
  <c r="F18" i="4"/>
  <c r="X29" i="4"/>
  <c r="X66" i="4"/>
  <c r="X65" i="4" s="1"/>
  <c r="J159" i="2"/>
  <c r="J158" i="2" s="1"/>
  <c r="L58" i="2"/>
  <c r="K58" i="2"/>
  <c r="F83" i="4"/>
  <c r="F82" i="4"/>
  <c r="J10" i="3"/>
  <c r="C164" i="4"/>
  <c r="W50" i="4"/>
  <c r="I139" i="2"/>
  <c r="I170" i="2" l="1"/>
  <c r="F10" i="4"/>
  <c r="D8" i="5"/>
  <c r="D7" i="5" s="1"/>
  <c r="D6" i="5" s="1"/>
  <c r="G31" i="5"/>
  <c r="J60" i="3"/>
  <c r="J59" i="3" s="1"/>
  <c r="H170" i="2"/>
  <c r="X28" i="4"/>
  <c r="X17" i="4" s="1"/>
  <c r="X16" i="4" s="1"/>
  <c r="H139" i="2"/>
  <c r="H138" i="2" s="1"/>
  <c r="I138" i="2"/>
  <c r="L138" i="2" s="1"/>
  <c r="I168" i="2"/>
  <c r="H169" i="2"/>
  <c r="H168" i="2" s="1"/>
  <c r="L168" i="2" s="1"/>
  <c r="H10" i="1"/>
  <c r="H12" i="1" s="1"/>
  <c r="F24" i="5"/>
  <c r="F23" i="5" s="1"/>
  <c r="F16" i="4"/>
  <c r="E8" i="4"/>
  <c r="F17" i="4"/>
  <c r="G14" i="1"/>
  <c r="H159" i="2"/>
  <c r="H158" i="2" s="1"/>
  <c r="H157" i="2" s="1"/>
  <c r="H156" i="2" s="1"/>
  <c r="H14" i="1" s="1"/>
  <c r="I158" i="2"/>
  <c r="I157" i="2" s="1"/>
  <c r="I156" i="2" s="1"/>
  <c r="I14" i="1" s="1"/>
  <c r="K147" i="2"/>
  <c r="J146" i="2"/>
  <c r="L147" i="2"/>
  <c r="H105" i="2"/>
  <c r="H104" i="2" s="1"/>
  <c r="H103" i="2" s="1"/>
  <c r="I104" i="2"/>
  <c r="L89" i="2"/>
  <c r="K89" i="2"/>
  <c r="K104" i="2"/>
  <c r="K138" i="2"/>
  <c r="W28" i="4"/>
  <c r="H28" i="5"/>
  <c r="G28" i="5"/>
  <c r="H155" i="2"/>
  <c r="H154" i="2" s="1"/>
  <c r="H153" i="2" s="1"/>
  <c r="I154" i="2"/>
  <c r="K119" i="2"/>
  <c r="E22" i="5"/>
  <c r="E9" i="6" s="1"/>
  <c r="E7" i="6" s="1"/>
  <c r="E6" i="6" s="1"/>
  <c r="J15" i="3"/>
  <c r="H127" i="2"/>
  <c r="H126" i="2" s="1"/>
  <c r="I126" i="2"/>
  <c r="L126" i="2" s="1"/>
  <c r="H150" i="2"/>
  <c r="H149" i="2" s="1"/>
  <c r="H146" i="2" s="1"/>
  <c r="I149" i="2"/>
  <c r="I146" i="2" s="1"/>
  <c r="L108" i="2"/>
  <c r="K108" i="2"/>
  <c r="L175" i="2"/>
  <c r="J113" i="2"/>
  <c r="J102" i="2" s="1"/>
  <c r="K158" i="2"/>
  <c r="J157" i="2"/>
  <c r="E164" i="4"/>
  <c r="L9" i="7"/>
  <c r="K9" i="7"/>
  <c r="D7" i="4"/>
  <c r="J47" i="3"/>
  <c r="K149" i="2"/>
  <c r="W65" i="4"/>
  <c r="H120" i="2"/>
  <c r="H119" i="2" s="1"/>
  <c r="I119" i="2"/>
  <c r="L119" i="2" s="1"/>
  <c r="H115" i="2"/>
  <c r="H114" i="2" s="1"/>
  <c r="I114" i="2"/>
  <c r="J62" i="3"/>
  <c r="I64" i="3"/>
  <c r="K126" i="2"/>
  <c r="J170" i="2"/>
  <c r="K170" i="2" s="1"/>
  <c r="L170" i="2" s="1"/>
  <c r="K171" i="2"/>
  <c r="L171" i="2" s="1"/>
  <c r="E8" i="5" l="1"/>
  <c r="E7" i="5" s="1"/>
  <c r="E6" i="5" s="1"/>
  <c r="L149" i="2"/>
  <c r="K153" i="2"/>
  <c r="K154" i="2"/>
  <c r="W17" i="4"/>
  <c r="W16" i="4" s="1"/>
  <c r="H113" i="2"/>
  <c r="H102" i="2" s="1"/>
  <c r="J5" i="3"/>
  <c r="J4" i="3" s="1"/>
  <c r="L157" i="2"/>
  <c r="J156" i="2"/>
  <c r="K157" i="2"/>
  <c r="J13" i="1"/>
  <c r="F8" i="4"/>
  <c r="E7" i="4"/>
  <c r="L158" i="2"/>
  <c r="K113" i="2"/>
  <c r="K114" i="2"/>
  <c r="L88" i="2"/>
  <c r="J11" i="1"/>
  <c r="K88" i="2"/>
  <c r="J64" i="3"/>
  <c r="K82" i="2"/>
  <c r="F8" i="5"/>
  <c r="F7" i="5" s="1"/>
  <c r="L82" i="2"/>
  <c r="L146" i="2"/>
  <c r="H23" i="5"/>
  <c r="F22" i="5"/>
  <c r="G23" i="5"/>
  <c r="I113" i="2"/>
  <c r="L113" i="2" s="1"/>
  <c r="L114" i="2"/>
  <c r="K103" i="2"/>
  <c r="I153" i="2"/>
  <c r="L153" i="2" s="1"/>
  <c r="L154" i="2"/>
  <c r="I103" i="2"/>
  <c r="L104" i="2"/>
  <c r="F6" i="5" l="1"/>
  <c r="G7" i="5"/>
  <c r="H7" i="5"/>
  <c r="I10" i="1"/>
  <c r="I12" i="1" s="1"/>
  <c r="K146" i="2"/>
  <c r="G13" i="1"/>
  <c r="G15" i="1" s="1"/>
  <c r="K102" i="2"/>
  <c r="L81" i="2"/>
  <c r="K81" i="2"/>
  <c r="K156" i="2"/>
  <c r="J14" i="1"/>
  <c r="J15" i="1" s="1"/>
  <c r="L156" i="2"/>
  <c r="I102" i="2"/>
  <c r="L103" i="2"/>
  <c r="F9" i="6"/>
  <c r="F7" i="6" s="1"/>
  <c r="H22" i="5"/>
  <c r="G22" i="5"/>
  <c r="G10" i="1"/>
  <c r="G12" i="1" s="1"/>
  <c r="H101" i="2"/>
  <c r="H13" i="1"/>
  <c r="H15" i="1" s="1"/>
  <c r="H16" i="1" s="1"/>
  <c r="J101" i="2"/>
  <c r="G6" i="5" l="1"/>
  <c r="H6" i="5"/>
  <c r="K15" i="1"/>
  <c r="I101" i="2"/>
  <c r="L101" i="2" s="1"/>
  <c r="I13" i="1"/>
  <c r="I15" i="1" s="1"/>
  <c r="I16" i="1" s="1"/>
  <c r="L102" i="2"/>
  <c r="J10" i="1"/>
  <c r="J12" i="1" s="1"/>
  <c r="L11" i="2"/>
  <c r="K11" i="2"/>
  <c r="K101" i="2"/>
  <c r="H7" i="6"/>
  <c r="F6" i="6"/>
  <c r="G7" i="6"/>
  <c r="G16" i="1"/>
  <c r="L15" i="1" l="1"/>
  <c r="L12" i="1"/>
  <c r="J16" i="1"/>
  <c r="K12" i="1"/>
  <c r="G6" i="6"/>
  <c r="H6" i="6"/>
  <c r="L10" i="2"/>
  <c r="K10" i="2"/>
  <c r="L16" i="1" l="1"/>
  <c r="K16" i="1"/>
</calcChain>
</file>

<file path=xl/sharedStrings.xml><?xml version="1.0" encoding="utf-8"?>
<sst xmlns="http://schemas.openxmlformats.org/spreadsheetml/2006/main" count="679" uniqueCount="274">
  <si>
    <t>IZVRŠENJE FINANCIJSKOG PLANA PRORAČUNSKOG KORISNIKA DRŽAVNOG PRORAČUNA
ZA PRVO POLUGODIŠTE 2023. GODINE</t>
  </si>
  <si>
    <t>I. OPĆI DIO</t>
  </si>
  <si>
    <t>SAŽETAK  RAČUNA PRIHODA I RASHODA I RAČUNA FINANCIRANJA</t>
  </si>
  <si>
    <t>SAŽETAK RAČUNA PRIHODA I RASHODA</t>
  </si>
  <si>
    <t>BROJČANA OZNAKA I NAZIV</t>
  </si>
  <si>
    <t xml:space="preserve">OSTVARENJE/IZVRŠENJE 
1.-6.2022. </t>
  </si>
  <si>
    <t>IZVORNI PLAN ILI REBALANS 2023.*</t>
  </si>
  <si>
    <t>TEKUĆI PLAN 2023.*</t>
  </si>
  <si>
    <t xml:space="preserve">OSTVARENJE/IZVRŠENJE 
1.-6.2023. 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</si>
  <si>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</si>
  <si>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</si>
  <si>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</si>
  <si>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</si>
  <si>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</si>
  <si>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</si>
  <si>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</si>
  <si>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</si>
  <si>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</si>
  <si>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</si>
  <si>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</si>
  <si>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</si>
  <si>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</si>
  <si>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</si>
  <si>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</si>
  <si>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</si>
  <si>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</si>
  <si>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</si>
  <si>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</si>
  <si>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</si>
  <si>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</si>
  <si>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</si>
  <si>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</si>
  <si>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 xml:space="preserve"> RAČUN PRIHODA I RASHODA </t>
  </si>
  <si>
    <t xml:space="preserve">IZVJEŠTAJ O PRIHODIMA I RASHODIMA PREMA EKONOMSKOJ KLASIFIKACIJI </t>
  </si>
  <si>
    <t xml:space="preserve">OSTVARENJE/ IZVRŠENJE 
1.-6.2022. </t>
  </si>
  <si>
    <t xml:space="preserve">OSTVARENJE/ IZVRŠENJE 
1.-6.2023. </t>
  </si>
  <si>
    <t>UKUPNO PRIHODI</t>
  </si>
  <si>
    <t>Prihodi poslovanja</t>
  </si>
  <si>
    <t>Prihodi od poreza</t>
  </si>
  <si>
    <t>Porezi na robu i usluge</t>
  </si>
  <si>
    <t>Naknade za priređivanje igara na sreću</t>
  </si>
  <si>
    <t>Pomoći iz inozemstva i od subjekata unutar općeg proračuna</t>
  </si>
  <si>
    <t>Pomoći od inozemnih vlada</t>
  </si>
  <si>
    <t>Tekuće pomoći od inozemnih vlada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</si>
  <si>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</si>
  <si>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</si>
  <si>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</si>
  <si>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</si>
  <si>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</si>
  <si>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</si>
  <si>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</si>
  <si>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</si>
  <si>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</si>
  <si>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</si>
  <si>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</si>
  <si>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</si>
  <si>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</si>
  <si>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</si>
  <si>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</si>
  <si>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</si>
  <si>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</si>
  <si>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</si>
  <si>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</si>
  <si>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</si>
  <si>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</si>
  <si>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</si>
  <si>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</si>
  <si>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</si>
  <si>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</si>
  <si>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</si>
  <si>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</si>
  <si>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</si>
  <si>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</si>
  <si>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</si>
  <si>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</si>
  <si>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</si>
  <si>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</si>
  <si>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</si>
  <si>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</si>
  <si>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</si>
  <si>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</si>
  <si>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</si>
  <si>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</si>
  <si>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Ostali prihodi od nefinancijske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</si>
  <si>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</si>
  <si>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</si>
  <si>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</si>
  <si>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</si>
  <si>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</si>
  <si>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</si>
  <si>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</si>
  <si>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</si>
  <si>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</si>
  <si>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</si>
  <si>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</si>
  <si>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</si>
  <si>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Naknade od financijske imovine</t>
  </si>
  <si>
    <t>Prihodi od novčane naknade poslodavca zbog nezapošljavanja osoba s invaliditetom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</si>
  <si>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</si>
  <si>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</si>
  <si>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</si>
  <si>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</si>
  <si>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</si>
  <si>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</si>
  <si>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</si>
  <si>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</si>
  <si>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</si>
  <si>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</si>
  <si>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</si>
  <si>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</si>
  <si>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</si>
  <si>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</si>
  <si>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Kazne, upravne mjere i ostali prihodi </t>
  </si>
  <si>
    <t>Ostali prihodi</t>
  </si>
  <si>
    <t>Prihodi od prodaje nefinancijske imovine</t>
  </si>
  <si>
    <t>Prihodi od prodaje proizvedene dugotrajne imovine</t>
  </si>
  <si>
    <t>Prihodi od prodaje građevinskih objekata</t>
  </si>
  <si>
    <t>Prihodi od prodaje prijevoznih sredstava</t>
  </si>
  <si>
    <t>Prijevozna sredstva u cestovnom prometu</t>
  </si>
  <si>
    <t xml:space="preserve">Prihodi od prodaje višegodišnjih nasada i osnovnog stada </t>
  </si>
  <si>
    <t>Osnovno stado</t>
  </si>
  <si>
    <t>UKUPNO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</si>
  <si>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</si>
  <si>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</si>
  <si>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</si>
  <si>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</si>
  <si>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</si>
  <si>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</si>
  <si>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</si>
  <si>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</si>
  <si>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</si>
  <si>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</si>
  <si>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</si>
  <si>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</si>
  <si>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</si>
  <si>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</si>
  <si>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</si>
  <si>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</si>
  <si>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</si>
  <si>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</si>
  <si>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</si>
  <si>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</si>
  <si>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</si>
  <si>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</si>
  <si>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</si>
  <si>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</si>
  <si>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</si>
  <si>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</si>
  <si>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</si>
  <si>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</si>
  <si>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</si>
  <si>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</si>
  <si>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</si>
  <si>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</si>
  <si>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</si>
  <si>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</si>
  <si>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</si>
  <si>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</si>
  <si>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</si>
  <si>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</si>
  <si>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</si>
  <si>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</si>
  <si>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</si>
  <si>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</si>
  <si>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</si>
  <si>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</si>
  <si>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</si>
  <si>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</si>
  <si>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</si>
  <si>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</si>
  <si>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</si>
  <si>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Ostali rashodi</t>
  </si>
  <si>
    <t>Tekuće donacije u novcu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</si>
  <si>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</si>
  <si>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</si>
  <si>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</si>
  <si>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</si>
  <si>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</si>
  <si>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</si>
  <si>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</si>
  <si>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</si>
  <si>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</si>
  <si>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</si>
  <si>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Prijevozna sredstva</t>
  </si>
  <si>
    <t xml:space="preserve">Višegodišnji nasadi i osnovno stado </t>
  </si>
  <si>
    <t>Rashodi za dodatna ulaganja u nefinancijskoj imovini</t>
  </si>
  <si>
    <t>Dodatna ulaganja na građevisnkim objektima</t>
  </si>
  <si>
    <t>Dodatna ulaganja na postrojenjima i opremi</t>
  </si>
  <si>
    <t>Dodatna ulaganja za ostalu nefinancijsku imovinu</t>
  </si>
  <si>
    <t>IZVRŠENJE 1.1.-30.6.2022.</t>
  </si>
  <si>
    <t>Zaokruženo</t>
  </si>
  <si>
    <t>EUR</t>
  </si>
  <si>
    <t>HRK</t>
  </si>
  <si>
    <t>1.1-30.6.2022.</t>
  </si>
  <si>
    <t>UKUPNO</t>
  </si>
  <si>
    <t>UKUPNO EUR</t>
  </si>
  <si>
    <t>A630000/
A630113</t>
  </si>
  <si>
    <t>IZVRŠAVANJE KAZNE ZATVORA, MJERE PRITVORA I ODGOJNE MJERE</t>
  </si>
  <si>
    <t>Opći prihodi i primici</t>
  </si>
  <si>
    <t>Kamate za primljene zajmove od trgovačkih društava i obrtnika izvan javnog sektora</t>
  </si>
  <si>
    <t>Dodatna ulaganja na građevinskim objektima</t>
  </si>
  <si>
    <t>Prihodi od igara na sreću</t>
  </si>
  <si>
    <t>DP 11 6711</t>
  </si>
  <si>
    <t>DP 11 6712</t>
  </si>
  <si>
    <t>UKUPNO HRK</t>
  </si>
  <si>
    <t xml:space="preserve">Razdjel </t>
  </si>
  <si>
    <t>109 MINISTARSTVO PRAVOSUĐA I UPRAVE</t>
  </si>
  <si>
    <t>Glava</t>
  </si>
  <si>
    <t>10915 ZATVORI I KAZNIONICE</t>
  </si>
  <si>
    <t>RKP i 
naziv KT</t>
  </si>
  <si>
    <t>3285 - ZATVOR U RIJECI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</si>
  <si>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</si>
  <si>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</si>
  <si>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</si>
  <si>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</si>
  <si>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</si>
  <si>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</si>
  <si>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</si>
  <si>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</si>
  <si>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</si>
  <si>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</si>
  <si>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</si>
  <si>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</si>
  <si>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</si>
  <si>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 xml:space="preserve"> IZVRŠENJE 
1.-6.2023. </t>
  </si>
  <si>
    <t>Indeks</t>
  </si>
  <si>
    <t>A630000</t>
  </si>
  <si>
    <t>Rashodi za dodatna ulaganja na nefinancijskoj imovini</t>
  </si>
  <si>
    <t>Višegodišnji nasadi i osnovno stado</t>
  </si>
  <si>
    <t>A630113</t>
  </si>
  <si>
    <t>IZVRŠAVANJE KAZNE ZATVORA, MJERE PRITVORA I ODGOJNE MJERE (IZ EVIDENCIJSKIH PRIHODA)</t>
  </si>
  <si>
    <t>DP 11 razred 3</t>
  </si>
  <si>
    <t>DP 11 razred 4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</si>
  <si>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</si>
  <si>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</si>
  <si>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</si>
  <si>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</si>
  <si>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</si>
  <si>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</si>
  <si>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</si>
  <si>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</si>
  <si>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</si>
  <si>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</si>
  <si>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</si>
  <si>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</si>
  <si>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</si>
  <si>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</si>
  <si>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</si>
  <si>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 xml:space="preserve"> </t>
  </si>
  <si>
    <t>61 Donacije</t>
  </si>
  <si>
    <t>UKUPNI RASHODI</t>
  </si>
  <si>
    <t>IZVJEŠTAJ O RASHODIMA PREMA FUNKCIJSKOJ KLASIFIKACIJI</t>
  </si>
  <si>
    <t xml:space="preserve"> IZVRŠENJE 
1.-6.2022.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</si>
  <si>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</si>
  <si>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</si>
  <si>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</si>
  <si>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</si>
  <si>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</si>
  <si>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</si>
  <si>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</si>
  <si>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</si>
  <si>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</si>
  <si>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</si>
  <si>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</si>
  <si>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</si>
  <si>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Primljeni krediti i zajmovi od institucija i tijela EU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</si>
  <si>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</si>
  <si>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</si>
  <si>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</si>
  <si>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</si>
  <si>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Otplata glavnice primljenih zajmova od inozemnih vlada u EU</t>
  </si>
  <si>
    <t>IZVJEŠTAJ RAČUNA FINANCIRANJA PREMA IZVORIMA FINANCIRANJA</t>
  </si>
  <si>
    <t>UKUPNO PRIMICI</t>
  </si>
  <si>
    <t xml:space="preserve">UKUPNO IZDACI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</si>
</sst>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-* #,##0.00_-;\-* #,##0.00_-;_-* &quot;-&quot;??_-;_-@"/>
    <numFmt numFmtId="166" formatCode="#,##0.00_ ;\-#,##0.00\ "/>
  </numFmts>
  <fonts count="39" x14ac:knownFonts="1">
    <font>
      <sz val="11"/>
      <color rgb="FF000000"/>
      <name val="Calibri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2F5496"/>
      <name val="Arial"/>
      <family val="2"/>
      <charset val="238"/>
    </font>
    <font>
      <sz val="10"/>
      <color rgb="FF2F5496"/>
      <name val="Arial"/>
      <family val="2"/>
      <charset val="238"/>
    </font>
    <font>
      <i/>
      <sz val="10"/>
      <color rgb="FF2F5496"/>
      <name val="Arial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1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E7E6E6"/>
        <bgColor rgb="FFE7E6E6"/>
      </patternFill>
    </fill>
    <fill>
      <patternFill patternType="solid">
        <fgColor rgb="FFBDD6EE"/>
        <bgColor rgb="FFBDD6EE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1E8FF"/>
        <bgColor rgb="FFD1E8FF"/>
      </patternFill>
    </fill>
    <fill>
      <patternFill patternType="solid">
        <fgColor theme="2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double">
        <color rgb="FF00000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80"/>
      </right>
      <top style="medium">
        <color rgb="FF00000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medium">
        <color rgb="FF000000"/>
      </top>
      <bottom style="thin">
        <color rgb="FF000080"/>
      </bottom>
      <diagonal/>
    </border>
    <border>
      <left style="thin">
        <color rgb="FF000080"/>
      </left>
      <right style="medium">
        <color rgb="FF000000"/>
      </right>
      <top style="medium">
        <color rgb="FF000000"/>
      </top>
      <bottom style="thin">
        <color rgb="FF000080"/>
      </bottom>
      <diagonal/>
    </border>
    <border>
      <left style="thin">
        <color rgb="FF000080"/>
      </left>
      <right/>
      <top style="medium">
        <color rgb="FF000000"/>
      </top>
      <bottom style="thin">
        <color rgb="FF000080"/>
      </bottom>
      <diagonal/>
    </border>
    <border>
      <left style="medium">
        <color rgb="FF00000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medium">
        <color rgb="FF00000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 style="medium">
        <color rgb="FF000000"/>
      </left>
      <right style="medium">
        <color rgb="FF00000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80"/>
      </right>
      <top style="thin">
        <color rgb="FF000080"/>
      </top>
      <bottom style="double">
        <color rgb="FF000000"/>
      </bottom>
      <diagonal/>
    </border>
    <border>
      <left style="medium">
        <color rgb="FF000000"/>
      </left>
      <right style="thin">
        <color rgb="FF000080"/>
      </right>
      <top style="thin">
        <color rgb="FF000080"/>
      </top>
      <bottom style="medium">
        <color rgb="FF000000"/>
      </bottom>
      <diagonal/>
    </border>
    <border>
      <left style="thin">
        <color rgb="FF000080"/>
      </left>
      <right style="medium">
        <color rgb="FF000000"/>
      </right>
      <top style="thin">
        <color rgb="FF00008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medium">
        <color rgb="FF000000"/>
      </bottom>
      <diagonal/>
    </border>
    <border>
      <left style="medium">
        <color rgb="FF000000"/>
      </left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medium">
        <color rgb="FF000000"/>
      </right>
      <top style="thin">
        <color rgb="FF000080"/>
      </top>
      <bottom style="double">
        <color rgb="FF000000"/>
      </bottom>
      <diagonal/>
    </border>
    <border>
      <left style="thin">
        <color rgb="FF000080"/>
      </left>
      <right/>
      <top style="thin">
        <color rgb="FF000080"/>
      </top>
      <bottom style="medium">
        <color rgb="FF000000"/>
      </bottom>
      <diagonal/>
    </border>
    <border>
      <left style="medium">
        <color rgb="FF000000"/>
      </left>
      <right style="thin">
        <color rgb="FF000080"/>
      </right>
      <top/>
      <bottom style="thin">
        <color rgb="FF000080"/>
      </bottom>
      <diagonal/>
    </border>
    <border>
      <left style="medium">
        <color rgb="FF000000"/>
      </left>
      <right style="thin">
        <color rgb="FF000080"/>
      </right>
      <top/>
      <bottom/>
      <diagonal/>
    </border>
    <border>
      <left style="thin">
        <color rgb="FF00008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4" fillId="0" borderId="8"/>
  </cellStyleXfs>
  <cellXfs count="33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vertical="center"/>
    </xf>
    <xf numFmtId="4" fontId="11" fillId="0" borderId="5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4" fontId="11" fillId="2" borderId="5" xfId="0" applyNumberFormat="1" applyFont="1" applyFill="1" applyBorder="1" applyAlignment="1">
      <alignment vertical="center" wrapText="1"/>
    </xf>
    <xf numFmtId="0" fontId="4" fillId="0" borderId="0" xfId="0" applyFont="1"/>
    <xf numFmtId="0" fontId="12" fillId="0" borderId="0" xfId="0" applyFont="1"/>
    <xf numFmtId="4" fontId="6" fillId="3" borderId="5" xfId="0" applyNumberFormat="1" applyFont="1" applyFill="1" applyBorder="1" applyAlignment="1">
      <alignment horizontal="left" vertical="center" wrapText="1"/>
    </xf>
    <xf numFmtId="4" fontId="11" fillId="3" borderId="5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12" fillId="0" borderId="0" xfId="0" applyNumberFormat="1" applyFont="1"/>
    <xf numFmtId="0" fontId="6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/>
    <xf numFmtId="0" fontId="11" fillId="0" borderId="5" xfId="0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5" fillId="0" borderId="0" xfId="0" applyFont="1"/>
    <xf numFmtId="4" fontId="15" fillId="0" borderId="0" xfId="0" applyNumberFormat="1" applyFont="1"/>
    <xf numFmtId="0" fontId="11" fillId="0" borderId="5" xfId="0" applyFont="1" applyBorder="1" applyAlignment="1">
      <alignment horizontal="left" vertical="center"/>
    </xf>
    <xf numFmtId="0" fontId="11" fillId="0" borderId="5" xfId="0" quotePrefix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/>
    </xf>
    <xf numFmtId="4" fontId="11" fillId="0" borderId="5" xfId="0" applyNumberFormat="1" applyFont="1" applyBorder="1"/>
    <xf numFmtId="0" fontId="1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2" fillId="0" borderId="5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6" fillId="0" borderId="5" xfId="0" quotePrefix="1" applyFont="1" applyBorder="1" applyAlignment="1">
      <alignment horizontal="left" vertical="center"/>
    </xf>
    <xf numFmtId="0" fontId="11" fillId="0" borderId="5" xfId="0" quotePrefix="1" applyFont="1" applyBorder="1" applyAlignment="1">
      <alignment horizontal="left" vertical="center"/>
    </xf>
    <xf numFmtId="0" fontId="6" fillId="0" borderId="5" xfId="0" quotePrefix="1" applyFont="1" applyBorder="1" applyAlignment="1">
      <alignment horizontal="left" vertical="center" wrapText="1"/>
    </xf>
    <xf numFmtId="4" fontId="4" fillId="4" borderId="5" xfId="0" applyNumberFormat="1" applyFont="1" applyFill="1" applyBorder="1" applyAlignment="1">
      <alignment horizontal="right"/>
    </xf>
    <xf numFmtId="4" fontId="11" fillId="4" borderId="5" xfId="0" applyNumberFormat="1" applyFont="1" applyFill="1" applyBorder="1"/>
    <xf numFmtId="0" fontId="18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9" fillId="0" borderId="5" xfId="0" quotePrefix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quotePrefix="1" applyFont="1" applyBorder="1" applyAlignment="1">
      <alignment horizontal="left" vertical="center" wrapText="1"/>
    </xf>
    <xf numFmtId="4" fontId="11" fillId="0" borderId="10" xfId="0" applyNumberFormat="1" applyFont="1" applyBorder="1"/>
    <xf numFmtId="4" fontId="12" fillId="0" borderId="10" xfId="0" applyNumberFormat="1" applyFont="1" applyBorder="1"/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4" fontId="8" fillId="0" borderId="11" xfId="0" applyNumberFormat="1" applyFont="1" applyBorder="1" applyAlignment="1">
      <alignment horizontal="right"/>
    </xf>
    <xf numFmtId="4" fontId="12" fillId="0" borderId="11" xfId="0" applyNumberFormat="1" applyFont="1" applyBorder="1"/>
    <xf numFmtId="0" fontId="6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2" borderId="8" xfId="0" applyFont="1" applyFill="1" applyBorder="1" applyAlignment="1">
      <alignment horizontal="right"/>
    </xf>
    <xf numFmtId="4" fontId="23" fillId="2" borderId="8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/>
    </xf>
    <xf numFmtId="4" fontId="24" fillId="2" borderId="8" xfId="0" applyNumberFormat="1" applyFont="1" applyFill="1" applyBorder="1" applyAlignment="1">
      <alignment horizontal="center"/>
    </xf>
    <xf numFmtId="0" fontId="23" fillId="0" borderId="0" xfId="0" applyFont="1"/>
    <xf numFmtId="0" fontId="24" fillId="5" borderId="12" xfId="0" applyFont="1" applyFill="1" applyBorder="1" applyAlignment="1">
      <alignment horizontal="center" vertical="center"/>
    </xf>
    <xf numFmtId="0" fontId="24" fillId="5" borderId="12" xfId="0" quotePrefix="1" applyFont="1" applyFill="1" applyBorder="1" applyAlignment="1">
      <alignment horizontal="right" vertical="center"/>
    </xf>
    <xf numFmtId="4" fontId="25" fillId="0" borderId="12" xfId="0" applyNumberFormat="1" applyFont="1" applyBorder="1" applyAlignment="1">
      <alignment horizontal="center" vertical="center"/>
    </xf>
    <xf numFmtId="4" fontId="25" fillId="0" borderId="13" xfId="0" applyNumberFormat="1" applyFont="1" applyBorder="1" applyAlignment="1">
      <alignment horizontal="center" vertical="center"/>
    </xf>
    <xf numFmtId="0" fontId="23" fillId="6" borderId="12" xfId="0" quotePrefix="1" applyFont="1" applyFill="1" applyBorder="1" applyAlignment="1">
      <alignment horizontal="center" vertical="center" wrapText="1"/>
    </xf>
    <xf numFmtId="0" fontId="23" fillId="6" borderId="12" xfId="0" quotePrefix="1" applyFont="1" applyFill="1" applyBorder="1" applyAlignment="1">
      <alignment horizontal="left" vertical="center"/>
    </xf>
    <xf numFmtId="4" fontId="24" fillId="7" borderId="12" xfId="0" applyNumberFormat="1" applyFont="1" applyFill="1" applyBorder="1" applyAlignment="1">
      <alignment vertical="center"/>
    </xf>
    <xf numFmtId="164" fontId="24" fillId="7" borderId="12" xfId="0" applyNumberFormat="1" applyFont="1" applyFill="1" applyBorder="1" applyAlignment="1">
      <alignment vertical="center"/>
    </xf>
    <xf numFmtId="4" fontId="24" fillId="8" borderId="12" xfId="0" applyNumberFormat="1" applyFont="1" applyFill="1" applyBorder="1" applyAlignment="1">
      <alignment vertical="center"/>
    </xf>
    <xf numFmtId="164" fontId="12" fillId="0" borderId="0" xfId="0" applyNumberFormat="1" applyFont="1"/>
    <xf numFmtId="1" fontId="26" fillId="0" borderId="12" xfId="0" applyNumberFormat="1" applyFont="1" applyBorder="1" applyAlignment="1">
      <alignment horizontal="right" vertical="center"/>
    </xf>
    <xf numFmtId="0" fontId="24" fillId="0" borderId="12" xfId="0" quotePrefix="1" applyFont="1" applyBorder="1" applyAlignment="1">
      <alignment horizontal="left" vertical="center"/>
    </xf>
    <xf numFmtId="4" fontId="24" fillId="9" borderId="12" xfId="0" applyNumberFormat="1" applyFont="1" applyFill="1" applyBorder="1" applyAlignment="1">
      <alignment vertical="center"/>
    </xf>
    <xf numFmtId="1" fontId="27" fillId="0" borderId="12" xfId="0" applyNumberFormat="1" applyFont="1" applyBorder="1" applyAlignment="1">
      <alignment horizontal="right" vertical="center"/>
    </xf>
    <xf numFmtId="0" fontId="23" fillId="0" borderId="12" xfId="0" quotePrefix="1" applyFont="1" applyBorder="1" applyAlignment="1">
      <alignment horizontal="left" vertical="center"/>
    </xf>
    <xf numFmtId="4" fontId="23" fillId="0" borderId="12" xfId="0" applyNumberFormat="1" applyFont="1" applyBorder="1" applyAlignment="1">
      <alignment horizontal="right" vertical="center"/>
    </xf>
    <xf numFmtId="4" fontId="23" fillId="9" borderId="12" xfId="0" applyNumberFormat="1" applyFont="1" applyFill="1" applyBorder="1" applyAlignment="1">
      <alignment horizontal="right" vertical="center"/>
    </xf>
    <xf numFmtId="164" fontId="23" fillId="0" borderId="12" xfId="0" applyNumberFormat="1" applyFont="1" applyBorder="1" applyAlignment="1">
      <alignment horizontal="right" vertical="center"/>
    </xf>
    <xf numFmtId="4" fontId="24" fillId="4" borderId="12" xfId="0" applyNumberFormat="1" applyFont="1" applyFill="1" applyBorder="1" applyAlignment="1">
      <alignment vertical="center"/>
    </xf>
    <xf numFmtId="4" fontId="23" fillId="4" borderId="12" xfId="0" applyNumberFormat="1" applyFont="1" applyFill="1" applyBorder="1" applyAlignment="1">
      <alignment horizontal="right" vertical="center"/>
    </xf>
    <xf numFmtId="1" fontId="28" fillId="0" borderId="12" xfId="0" applyNumberFormat="1" applyFont="1" applyBorder="1" applyAlignment="1">
      <alignment horizontal="right" vertical="center"/>
    </xf>
    <xf numFmtId="3" fontId="24" fillId="7" borderId="12" xfId="0" applyNumberFormat="1" applyFont="1" applyFill="1" applyBorder="1" applyAlignment="1">
      <alignment vertical="center"/>
    </xf>
    <xf numFmtId="3" fontId="24" fillId="4" borderId="12" xfId="0" applyNumberFormat="1" applyFont="1" applyFill="1" applyBorder="1" applyAlignment="1">
      <alignment vertical="center"/>
    </xf>
    <xf numFmtId="0" fontId="23" fillId="0" borderId="12" xfId="0" quotePrefix="1" applyFont="1" applyBorder="1" applyAlignment="1">
      <alignment horizontal="left" vertical="center" wrapText="1"/>
    </xf>
    <xf numFmtId="3" fontId="23" fillId="0" borderId="12" xfId="0" applyNumberFormat="1" applyFont="1" applyBorder="1" applyAlignment="1">
      <alignment horizontal="right" vertical="center"/>
    </xf>
    <xf numFmtId="3" fontId="23" fillId="4" borderId="12" xfId="0" applyNumberFormat="1" applyFont="1" applyFill="1" applyBorder="1" applyAlignment="1">
      <alignment horizontal="right" vertical="center"/>
    </xf>
    <xf numFmtId="1" fontId="27" fillId="0" borderId="14" xfId="0" applyNumberFormat="1" applyFont="1" applyBorder="1" applyAlignment="1">
      <alignment horizontal="right" vertical="center"/>
    </xf>
    <xf numFmtId="0" fontId="23" fillId="0" borderId="14" xfId="0" quotePrefix="1" applyFont="1" applyBorder="1" applyAlignment="1">
      <alignment horizontal="left" vertical="center"/>
    </xf>
    <xf numFmtId="3" fontId="23" fillId="0" borderId="14" xfId="0" applyNumberFormat="1" applyFont="1" applyBorder="1" applyAlignment="1">
      <alignment horizontal="right" vertical="center"/>
    </xf>
    <xf numFmtId="3" fontId="23" fillId="4" borderId="14" xfId="0" applyNumberFormat="1" applyFont="1" applyFill="1" applyBorder="1" applyAlignment="1">
      <alignment horizontal="right" vertical="center"/>
    </xf>
    <xf numFmtId="4" fontId="23" fillId="0" borderId="14" xfId="0" applyNumberFormat="1" applyFont="1" applyBorder="1" applyAlignment="1">
      <alignment horizontal="right" vertical="center"/>
    </xf>
    <xf numFmtId="1" fontId="26" fillId="0" borderId="15" xfId="0" applyNumberFormat="1" applyFont="1" applyBorder="1" applyAlignment="1">
      <alignment horizontal="right" vertical="center"/>
    </xf>
    <xf numFmtId="0" fontId="24" fillId="0" borderId="15" xfId="0" quotePrefix="1" applyFont="1" applyBorder="1" applyAlignment="1">
      <alignment horizontal="left" vertical="center"/>
    </xf>
    <xf numFmtId="4" fontId="24" fillId="8" borderId="16" xfId="0" applyNumberFormat="1" applyFont="1" applyFill="1" applyBorder="1" applyAlignment="1">
      <alignment vertical="center"/>
    </xf>
    <xf numFmtId="4" fontId="23" fillId="8" borderId="12" xfId="0" applyNumberFormat="1" applyFont="1" applyFill="1" applyBorder="1" applyAlignment="1">
      <alignment vertical="center"/>
    </xf>
    <xf numFmtId="0" fontId="27" fillId="0" borderId="0" xfId="0" applyFont="1" applyAlignment="1">
      <alignment horizontal="right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/>
    <xf numFmtId="164" fontId="23" fillId="0" borderId="0" xfId="0" applyNumberFormat="1" applyFont="1"/>
    <xf numFmtId="0" fontId="27" fillId="0" borderId="1" xfId="0" applyFont="1" applyBorder="1" applyAlignment="1">
      <alignment horizontal="right"/>
    </xf>
    <xf numFmtId="4" fontId="27" fillId="0" borderId="1" xfId="0" applyNumberFormat="1" applyFont="1" applyBorder="1"/>
    <xf numFmtId="0" fontId="27" fillId="0" borderId="1" xfId="0" applyFont="1" applyBorder="1"/>
    <xf numFmtId="164" fontId="23" fillId="0" borderId="1" xfId="0" applyNumberFormat="1" applyFont="1" applyBorder="1"/>
    <xf numFmtId="4" fontId="27" fillId="0" borderId="0" xfId="0" applyNumberFormat="1" applyFont="1"/>
    <xf numFmtId="165" fontId="27" fillId="0" borderId="5" xfId="0" applyNumberFormat="1" applyFont="1" applyBorder="1" applyAlignment="1">
      <alignment horizontal="center" vertical="top"/>
    </xf>
    <xf numFmtId="165" fontId="27" fillId="0" borderId="5" xfId="0" applyNumberFormat="1" applyFont="1" applyBorder="1"/>
    <xf numFmtId="165" fontId="11" fillId="0" borderId="0" xfId="0" applyNumberFormat="1" applyFont="1"/>
    <xf numFmtId="0" fontId="27" fillId="0" borderId="5" xfId="0" applyFont="1" applyBorder="1" applyAlignment="1">
      <alignment horizontal="center" vertical="top"/>
    </xf>
    <xf numFmtId="165" fontId="24" fillId="10" borderId="5" xfId="0" applyNumberFormat="1" applyFont="1" applyFill="1" applyBorder="1" applyAlignment="1">
      <alignment horizontal="center" wrapText="1"/>
    </xf>
    <xf numFmtId="165" fontId="29" fillId="10" borderId="5" xfId="0" applyNumberFormat="1" applyFont="1" applyFill="1" applyBorder="1" applyAlignment="1">
      <alignment horizontal="center" wrapText="1"/>
    </xf>
    <xf numFmtId="165" fontId="27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/>
    </xf>
    <xf numFmtId="165" fontId="24" fillId="0" borderId="0" xfId="0" applyNumberFormat="1" applyFont="1" applyAlignment="1">
      <alignment horizontal="left" wrapText="1"/>
    </xf>
    <xf numFmtId="49" fontId="24" fillId="0" borderId="0" xfId="0" applyNumberFormat="1" applyFont="1" applyAlignment="1">
      <alignment horizontal="left"/>
    </xf>
    <xf numFmtId="166" fontId="23" fillId="0" borderId="0" xfId="0" applyNumberFormat="1" applyFont="1"/>
    <xf numFmtId="165" fontId="23" fillId="0" borderId="0" xfId="0" applyNumberFormat="1" applyFont="1"/>
    <xf numFmtId="0" fontId="10" fillId="2" borderId="18" xfId="0" applyFont="1" applyFill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left"/>
    </xf>
    <xf numFmtId="1" fontId="11" fillId="11" borderId="21" xfId="0" applyNumberFormat="1" applyFont="1" applyFill="1" applyBorder="1" applyAlignment="1">
      <alignment horizontal="center" vertical="center"/>
    </xf>
    <xf numFmtId="0" fontId="30" fillId="11" borderId="22" xfId="0" quotePrefix="1" applyFont="1" applyFill="1" applyBorder="1" applyAlignment="1">
      <alignment horizontal="left" vertical="center"/>
    </xf>
    <xf numFmtId="3" fontId="26" fillId="11" borderId="22" xfId="0" applyNumberFormat="1" applyFont="1" applyFill="1" applyBorder="1" applyAlignment="1">
      <alignment horizontal="center" vertical="center" wrapText="1"/>
    </xf>
    <xf numFmtId="4" fontId="26" fillId="11" borderId="22" xfId="0" applyNumberFormat="1" applyFont="1" applyFill="1" applyBorder="1" applyAlignment="1">
      <alignment horizontal="center" vertical="center" wrapText="1"/>
    </xf>
    <xf numFmtId="4" fontId="26" fillId="11" borderId="23" xfId="0" applyNumberFormat="1" applyFont="1" applyFill="1" applyBorder="1" applyAlignment="1">
      <alignment horizontal="center" vertical="center" wrapText="1"/>
    </xf>
    <xf numFmtId="1" fontId="23" fillId="11" borderId="21" xfId="0" applyNumberFormat="1" applyFont="1" applyFill="1" applyBorder="1" applyAlignment="1">
      <alignment horizontal="center" vertical="center"/>
    </xf>
    <xf numFmtId="0" fontId="23" fillId="11" borderId="24" xfId="0" quotePrefix="1" applyFont="1" applyFill="1" applyBorder="1" applyAlignment="1">
      <alignment horizontal="left" vertical="center"/>
    </xf>
    <xf numFmtId="3" fontId="24" fillId="11" borderId="21" xfId="0" applyNumberFormat="1" applyFont="1" applyFill="1" applyBorder="1" applyAlignment="1">
      <alignment horizontal="center" vertical="center" wrapText="1"/>
    </xf>
    <xf numFmtId="4" fontId="24" fillId="11" borderId="23" xfId="0" applyNumberFormat="1" applyFont="1" applyFill="1" applyBorder="1" applyAlignment="1">
      <alignment horizontal="center" vertical="center" wrapText="1"/>
    </xf>
    <xf numFmtId="0" fontId="27" fillId="12" borderId="25" xfId="0" quotePrefix="1" applyFont="1" applyFill="1" applyBorder="1" applyAlignment="1">
      <alignment horizontal="center" vertical="center"/>
    </xf>
    <xf numFmtId="0" fontId="27" fillId="12" borderId="12" xfId="0" quotePrefix="1" applyFont="1" applyFill="1" applyBorder="1" applyAlignment="1">
      <alignment horizontal="left" vertical="center" wrapText="1"/>
    </xf>
    <xf numFmtId="4" fontId="23" fillId="2" borderId="26" xfId="0" applyNumberFormat="1" applyFont="1" applyFill="1" applyBorder="1" applyAlignment="1">
      <alignment vertical="center"/>
    </xf>
    <xf numFmtId="0" fontId="23" fillId="12" borderId="25" xfId="0" quotePrefix="1" applyFont="1" applyFill="1" applyBorder="1" applyAlignment="1">
      <alignment horizontal="center" vertical="center"/>
    </xf>
    <xf numFmtId="0" fontId="23" fillId="12" borderId="27" xfId="0" quotePrefix="1" applyFont="1" applyFill="1" applyBorder="1" applyAlignment="1">
      <alignment horizontal="left" vertical="center" wrapText="1"/>
    </xf>
    <xf numFmtId="4" fontId="24" fillId="12" borderId="25" xfId="0" applyNumberFormat="1" applyFont="1" applyFill="1" applyBorder="1" applyAlignment="1">
      <alignment vertical="center"/>
    </xf>
    <xf numFmtId="4" fontId="24" fillId="12" borderId="28" xfId="0" applyNumberFormat="1" applyFont="1" applyFill="1" applyBorder="1" applyAlignment="1">
      <alignment vertical="center"/>
    </xf>
    <xf numFmtId="1" fontId="26" fillId="0" borderId="25" xfId="0" applyNumberFormat="1" applyFont="1" applyBorder="1" applyAlignment="1">
      <alignment horizontal="right" vertical="center"/>
    </xf>
    <xf numFmtId="0" fontId="26" fillId="0" borderId="12" xfId="0" quotePrefix="1" applyFont="1" applyBorder="1" applyAlignment="1">
      <alignment horizontal="left" vertical="center"/>
    </xf>
    <xf numFmtId="4" fontId="23" fillId="10" borderId="26" xfId="0" applyNumberFormat="1" applyFont="1" applyFill="1" applyBorder="1" applyAlignment="1">
      <alignment vertical="center"/>
    </xf>
    <xf numFmtId="1" fontId="24" fillId="0" borderId="25" xfId="0" applyNumberFormat="1" applyFont="1" applyBorder="1" applyAlignment="1">
      <alignment horizontal="right" vertical="center"/>
    </xf>
    <xf numFmtId="0" fontId="24" fillId="0" borderId="29" xfId="0" applyFont="1" applyBorder="1" applyAlignment="1">
      <alignment horizontal="left" vertical="center"/>
    </xf>
    <xf numFmtId="4" fontId="24" fillId="10" borderId="25" xfId="0" applyNumberFormat="1" applyFont="1" applyFill="1" applyBorder="1" applyAlignment="1">
      <alignment vertical="center"/>
    </xf>
    <xf numFmtId="4" fontId="24" fillId="10" borderId="26" xfId="0" applyNumberFormat="1" applyFont="1" applyFill="1" applyBorder="1" applyAlignment="1">
      <alignment vertical="center"/>
    </xf>
    <xf numFmtId="4" fontId="24" fillId="10" borderId="28" xfId="0" applyNumberFormat="1" applyFont="1" applyFill="1" applyBorder="1" applyAlignment="1">
      <alignment vertical="center"/>
    </xf>
    <xf numFmtId="0" fontId="24" fillId="0" borderId="29" xfId="0" quotePrefix="1" applyFont="1" applyBorder="1" applyAlignment="1">
      <alignment horizontal="left" vertical="center"/>
    </xf>
    <xf numFmtId="4" fontId="24" fillId="10" borderId="30" xfId="0" applyNumberFormat="1" applyFont="1" applyFill="1" applyBorder="1"/>
    <xf numFmtId="4" fontId="24" fillId="10" borderId="31" xfId="0" applyNumberFormat="1" applyFont="1" applyFill="1" applyBorder="1"/>
    <xf numFmtId="1" fontId="27" fillId="0" borderId="25" xfId="0" applyNumberFormat="1" applyFont="1" applyBorder="1" applyAlignment="1">
      <alignment horizontal="right" vertical="center"/>
    </xf>
    <xf numFmtId="0" fontId="27" fillId="0" borderId="12" xfId="0" quotePrefix="1" applyFont="1" applyBorder="1" applyAlignment="1">
      <alignment horizontal="left" vertical="center"/>
    </xf>
    <xf numFmtId="4" fontId="23" fillId="0" borderId="26" xfId="0" applyNumberFormat="1" applyFont="1" applyBorder="1" applyAlignment="1">
      <alignment horizontal="right" vertical="center"/>
    </xf>
    <xf numFmtId="1" fontId="23" fillId="0" borderId="25" xfId="0" applyNumberFormat="1" applyFont="1" applyBorder="1" applyAlignment="1">
      <alignment horizontal="right" vertical="center"/>
    </xf>
    <xf numFmtId="0" fontId="23" fillId="0" borderId="29" xfId="0" quotePrefix="1" applyFont="1" applyBorder="1" applyAlignment="1">
      <alignment horizontal="left" vertical="center"/>
    </xf>
    <xf numFmtId="4" fontId="23" fillId="0" borderId="25" xfId="0" applyNumberFormat="1" applyFont="1" applyBorder="1" applyAlignment="1">
      <alignment horizontal="right" vertical="center"/>
    </xf>
    <xf numFmtId="4" fontId="24" fillId="10" borderId="33" xfId="0" applyNumberFormat="1" applyFont="1" applyFill="1" applyBorder="1"/>
    <xf numFmtId="4" fontId="24" fillId="10" borderId="32" xfId="0" applyNumberFormat="1" applyFont="1" applyFill="1" applyBorder="1"/>
    <xf numFmtId="0" fontId="27" fillId="0" borderId="12" xfId="0" quotePrefix="1" applyFont="1" applyBorder="1" applyAlignment="1">
      <alignment horizontal="left" vertical="center" wrapText="1"/>
    </xf>
    <xf numFmtId="0" fontId="23" fillId="0" borderId="29" xfId="0" quotePrefix="1" applyFont="1" applyBorder="1" applyAlignment="1">
      <alignment horizontal="left" vertical="center" wrapText="1"/>
    </xf>
    <xf numFmtId="4" fontId="24" fillId="10" borderId="34" xfId="0" applyNumberFormat="1" applyFont="1" applyFill="1" applyBorder="1" applyAlignment="1">
      <alignment vertical="center"/>
    </xf>
    <xf numFmtId="4" fontId="24" fillId="10" borderId="31" xfId="0" applyNumberFormat="1" applyFont="1" applyFill="1" applyBorder="1" applyAlignment="1">
      <alignment vertical="center"/>
    </xf>
    <xf numFmtId="4" fontId="23" fillId="10" borderId="25" xfId="0" applyNumberFormat="1" applyFont="1" applyFill="1" applyBorder="1" applyAlignment="1">
      <alignment vertical="center"/>
    </xf>
    <xf numFmtId="1" fontId="23" fillId="0" borderId="36" xfId="0" applyNumberFormat="1" applyFont="1" applyBorder="1" applyAlignment="1">
      <alignment horizontal="right" vertical="center"/>
    </xf>
    <xf numFmtId="4" fontId="23" fillId="0" borderId="37" xfId="0" applyNumberFormat="1" applyFont="1" applyBorder="1" applyAlignment="1">
      <alignment horizontal="right" vertical="center"/>
    </xf>
    <xf numFmtId="4" fontId="23" fillId="0" borderId="38" xfId="0" applyNumberFormat="1" applyFont="1" applyBorder="1" applyAlignment="1">
      <alignment horizontal="right" vertical="center"/>
    </xf>
    <xf numFmtId="4" fontId="24" fillId="10" borderId="39" xfId="0" applyNumberFormat="1" applyFont="1" applyFill="1" applyBorder="1" applyAlignment="1">
      <alignment vertical="center"/>
    </xf>
    <xf numFmtId="4" fontId="24" fillId="10" borderId="32" xfId="0" applyNumberFormat="1" applyFont="1" applyFill="1" applyBorder="1" applyAlignment="1">
      <alignment vertical="center"/>
    </xf>
    <xf numFmtId="1" fontId="27" fillId="0" borderId="37" xfId="0" applyNumberFormat="1" applyFont="1" applyBorder="1" applyAlignment="1">
      <alignment horizontal="right" vertical="center"/>
    </xf>
    <xf numFmtId="0" fontId="27" fillId="0" borderId="40" xfId="0" quotePrefix="1" applyFont="1" applyBorder="1" applyAlignment="1">
      <alignment horizontal="left" vertical="center"/>
    </xf>
    <xf numFmtId="1" fontId="31" fillId="0" borderId="41" xfId="0" applyNumberFormat="1" applyFont="1" applyBorder="1" applyAlignment="1">
      <alignment horizontal="right" vertical="center"/>
    </xf>
    <xf numFmtId="0" fontId="31" fillId="0" borderId="15" xfId="0" quotePrefix="1" applyFont="1" applyBorder="1" applyAlignment="1">
      <alignment horizontal="left" vertical="center"/>
    </xf>
    <xf numFmtId="4" fontId="24" fillId="10" borderId="25" xfId="0" applyNumberFormat="1" applyFont="1" applyFill="1" applyBorder="1" applyAlignment="1">
      <alignment horizontal="right" vertical="center"/>
    </xf>
    <xf numFmtId="4" fontId="24" fillId="10" borderId="26" xfId="0" applyNumberFormat="1" applyFont="1" applyFill="1" applyBorder="1" applyAlignment="1">
      <alignment horizontal="right" vertical="center"/>
    </xf>
    <xf numFmtId="4" fontId="24" fillId="10" borderId="34" xfId="0" applyNumberFormat="1" applyFont="1" applyFill="1" applyBorder="1"/>
    <xf numFmtId="1" fontId="27" fillId="0" borderId="36" xfId="0" applyNumberFormat="1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left" vertical="center"/>
    </xf>
    <xf numFmtId="4" fontId="23" fillId="0" borderId="42" xfId="0" applyNumberFormat="1" applyFont="1" applyBorder="1" applyAlignment="1">
      <alignment horizontal="right" vertical="center"/>
    </xf>
    <xf numFmtId="1" fontId="23" fillId="0" borderId="37" xfId="0" applyNumberFormat="1" applyFont="1" applyBorder="1" applyAlignment="1">
      <alignment horizontal="right" vertical="center"/>
    </xf>
    <xf numFmtId="0" fontId="23" fillId="0" borderId="43" xfId="0" quotePrefix="1" applyFont="1" applyBorder="1" applyAlignment="1">
      <alignment horizontal="left" vertical="center"/>
    </xf>
    <xf numFmtId="1" fontId="26" fillId="12" borderId="44" xfId="0" quotePrefix="1" applyNumberFormat="1" applyFont="1" applyFill="1" applyBorder="1" applyAlignment="1">
      <alignment horizontal="right" vertical="center" wrapText="1"/>
    </xf>
    <xf numFmtId="0" fontId="26" fillId="12" borderId="16" xfId="0" quotePrefix="1" applyFont="1" applyFill="1" applyBorder="1" applyAlignment="1">
      <alignment horizontal="left" vertical="center" wrapText="1"/>
    </xf>
    <xf numFmtId="4" fontId="24" fillId="10" borderId="45" xfId="0" applyNumberFormat="1" applyFont="1" applyFill="1" applyBorder="1" applyAlignment="1">
      <alignment horizontal="right" vertical="center"/>
    </xf>
    <xf numFmtId="4" fontId="24" fillId="10" borderId="46" xfId="0" applyNumberFormat="1" applyFont="1" applyFill="1" applyBorder="1" applyAlignment="1">
      <alignment horizontal="right" vertical="center"/>
    </xf>
    <xf numFmtId="1" fontId="31" fillId="0" borderId="25" xfId="0" applyNumberFormat="1" applyFont="1" applyBorder="1" applyAlignment="1">
      <alignment horizontal="right" vertical="center"/>
    </xf>
    <xf numFmtId="4" fontId="23" fillId="0" borderId="34" xfId="0" applyNumberFormat="1" applyFont="1" applyBorder="1" applyAlignment="1">
      <alignment horizontal="right" vertical="center"/>
    </xf>
    <xf numFmtId="4" fontId="23" fillId="0" borderId="31" xfId="0" applyNumberFormat="1" applyFont="1" applyBorder="1" applyAlignment="1">
      <alignment horizontal="right" vertical="center"/>
    </xf>
    <xf numFmtId="4" fontId="24" fillId="10" borderId="47" xfId="0" applyNumberFormat="1" applyFont="1" applyFill="1" applyBorder="1" applyAlignment="1">
      <alignment horizontal="right" vertical="center"/>
    </xf>
    <xf numFmtId="4" fontId="24" fillId="10" borderId="48" xfId="0" applyNumberFormat="1" applyFont="1" applyFill="1" applyBorder="1" applyAlignment="1">
      <alignment horizontal="right" vertical="center"/>
    </xf>
    <xf numFmtId="4" fontId="23" fillId="0" borderId="49" xfId="0" applyNumberFormat="1" applyFont="1" applyBorder="1" applyAlignment="1">
      <alignment horizontal="right" vertical="center"/>
    </xf>
    <xf numFmtId="4" fontId="23" fillId="0" borderId="50" xfId="0" applyNumberFormat="1" applyFont="1" applyBorder="1" applyAlignment="1">
      <alignment horizontal="right" vertical="center"/>
    </xf>
    <xf numFmtId="0" fontId="12" fillId="0" borderId="51" xfId="0" applyFont="1" applyBorder="1"/>
    <xf numFmtId="0" fontId="12" fillId="0" borderId="52" xfId="0" applyFont="1" applyBorder="1"/>
    <xf numFmtId="4" fontId="12" fillId="0" borderId="1" xfId="0" applyNumberFormat="1" applyFont="1" applyBorder="1"/>
    <xf numFmtId="0" fontId="12" fillId="0" borderId="49" xfId="0" applyFont="1" applyBorder="1"/>
    <xf numFmtId="0" fontId="12" fillId="0" borderId="53" xfId="0" applyFont="1" applyBorder="1" applyAlignment="1">
      <alignment horizontal="right"/>
    </xf>
    <xf numFmtId="4" fontId="12" fillId="0" borderId="53" xfId="0" applyNumberFormat="1" applyFont="1" applyBorder="1"/>
    <xf numFmtId="0" fontId="12" fillId="0" borderId="50" xfId="0" applyFont="1" applyBorder="1"/>
    <xf numFmtId="4" fontId="32" fillId="0" borderId="5" xfId="0" applyNumberFormat="1" applyFont="1" applyBorder="1" applyAlignment="1">
      <alignment vertical="center" wrapText="1"/>
    </xf>
    <xf numFmtId="0" fontId="16" fillId="10" borderId="5" xfId="0" quotePrefix="1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left" vertical="center" wrapText="1"/>
    </xf>
    <xf numFmtId="0" fontId="16" fillId="10" borderId="5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4" fontId="32" fillId="0" borderId="11" xfId="0" applyNumberFormat="1" applyFont="1" applyBorder="1" applyAlignment="1">
      <alignment vertical="center" wrapText="1"/>
    </xf>
    <xf numFmtId="0" fontId="33" fillId="0" borderId="0" xfId="0" applyFont="1" applyAlignment="1">
      <alignment vertical="top" wrapText="1"/>
    </xf>
    <xf numFmtId="0" fontId="16" fillId="0" borderId="5" xfId="0" quotePrefix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wrapText="1"/>
    </xf>
    <xf numFmtId="0" fontId="8" fillId="2" borderId="54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11" fillId="0" borderId="5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" fontId="24" fillId="13" borderId="16" xfId="1" applyNumberFormat="1" applyFont="1" applyFill="1" applyBorder="1" applyAlignment="1">
      <alignment vertical="center"/>
    </xf>
    <xf numFmtId="4" fontId="24" fillId="4" borderId="16" xfId="1" applyNumberFormat="1" applyFont="1" applyFill="1" applyBorder="1" applyAlignment="1">
      <alignment vertical="center"/>
    </xf>
    <xf numFmtId="4" fontId="24" fillId="14" borderId="16" xfId="1" applyNumberFormat="1" applyFont="1" applyFill="1" applyBorder="1" applyAlignment="1">
      <alignment vertical="center"/>
    </xf>
    <xf numFmtId="4" fontId="24" fillId="7" borderId="16" xfId="1" applyNumberFormat="1" applyFont="1" applyFill="1" applyBorder="1" applyAlignment="1">
      <alignment vertical="center"/>
    </xf>
    <xf numFmtId="164" fontId="24" fillId="7" borderId="16" xfId="1" applyNumberFormat="1" applyFont="1" applyFill="1" applyBorder="1" applyAlignment="1">
      <alignment vertical="center"/>
    </xf>
    <xf numFmtId="4" fontId="23" fillId="13" borderId="12" xfId="1" applyNumberFormat="1" applyFont="1" applyFill="1" applyBorder="1" applyAlignment="1">
      <alignment vertical="center"/>
    </xf>
    <xf numFmtId="4" fontId="23" fillId="4" borderId="12" xfId="1" applyNumberFormat="1" applyFont="1" applyFill="1" applyBorder="1" applyAlignment="1">
      <alignment vertical="center"/>
    </xf>
    <xf numFmtId="4" fontId="23" fillId="14" borderId="12" xfId="1" applyNumberFormat="1" applyFont="1" applyFill="1" applyBorder="1" applyAlignment="1">
      <alignment vertical="center"/>
    </xf>
    <xf numFmtId="4" fontId="23" fillId="7" borderId="12" xfId="1" applyNumberFormat="1" applyFont="1" applyFill="1" applyBorder="1" applyAlignment="1">
      <alignment vertical="center"/>
    </xf>
    <xf numFmtId="164" fontId="23" fillId="7" borderId="12" xfId="1" applyNumberFormat="1" applyFont="1" applyFill="1" applyBorder="1" applyAlignment="1">
      <alignment vertical="center"/>
    </xf>
    <xf numFmtId="4" fontId="23" fillId="15" borderId="17" xfId="1" applyNumberFormat="1" applyFont="1" applyFill="1" applyBorder="1" applyAlignment="1">
      <alignment horizontal="right" vertical="center"/>
    </xf>
    <xf numFmtId="4" fontId="23" fillId="4" borderId="12" xfId="1" applyNumberFormat="1" applyFont="1" applyFill="1" applyBorder="1" applyAlignment="1">
      <alignment horizontal="right" vertical="center"/>
    </xf>
    <xf numFmtId="4" fontId="23" fillId="0" borderId="12" xfId="1" applyNumberFormat="1" applyFont="1" applyBorder="1" applyAlignment="1">
      <alignment horizontal="right" vertical="center"/>
    </xf>
    <xf numFmtId="164" fontId="23" fillId="0" borderId="12" xfId="1" applyNumberFormat="1" applyFont="1" applyBorder="1" applyAlignment="1">
      <alignment horizontal="right" vertical="center"/>
    </xf>
    <xf numFmtId="4" fontId="26" fillId="12" borderId="12" xfId="1" applyNumberFormat="1" applyFont="1" applyFill="1" applyBorder="1" applyAlignment="1">
      <alignment vertical="center"/>
    </xf>
    <xf numFmtId="4" fontId="26" fillId="10" borderId="12" xfId="1" applyNumberFormat="1" applyFont="1" applyFill="1" applyBorder="1" applyAlignment="1">
      <alignment vertical="center"/>
    </xf>
    <xf numFmtId="4" fontId="26" fillId="10" borderId="30" xfId="1" applyNumberFormat="1" applyFont="1" applyFill="1" applyBorder="1"/>
    <xf numFmtId="4" fontId="26" fillId="10" borderId="31" xfId="1" applyNumberFormat="1" applyFont="1" applyFill="1" applyBorder="1"/>
    <xf numFmtId="4" fontId="27" fillId="0" borderId="12" xfId="1" applyNumberFormat="1" applyFont="1" applyBorder="1" applyAlignment="1">
      <alignment horizontal="right" vertical="center"/>
    </xf>
    <xf numFmtId="4" fontId="26" fillId="10" borderId="32" xfId="1" applyNumberFormat="1" applyFont="1" applyFill="1" applyBorder="1"/>
    <xf numFmtId="4" fontId="26" fillId="10" borderId="5" xfId="1" applyNumberFormat="1" applyFont="1" applyFill="1" applyBorder="1" applyAlignment="1">
      <alignment vertical="center"/>
    </xf>
    <xf numFmtId="4" fontId="26" fillId="10" borderId="35" xfId="1" applyNumberFormat="1" applyFont="1" applyFill="1" applyBorder="1" applyAlignment="1">
      <alignment vertical="center"/>
    </xf>
    <xf numFmtId="4" fontId="26" fillId="10" borderId="5" xfId="1" applyNumberFormat="1" applyFont="1" applyFill="1" applyBorder="1"/>
    <xf numFmtId="4" fontId="27" fillId="0" borderId="40" xfId="1" applyNumberFormat="1" applyFont="1" applyBorder="1" applyAlignment="1">
      <alignment horizontal="right" vertical="center"/>
    </xf>
    <xf numFmtId="4" fontId="27" fillId="10" borderId="16" xfId="1" applyNumberFormat="1" applyFont="1" applyFill="1" applyBorder="1" applyAlignment="1">
      <alignment vertical="center"/>
    </xf>
    <xf numFmtId="4" fontId="27" fillId="10" borderId="12" xfId="1" applyNumberFormat="1" applyFont="1" applyFill="1" applyBorder="1" applyAlignment="1">
      <alignment vertical="center"/>
    </xf>
    <xf numFmtId="4" fontId="27" fillId="0" borderId="14" xfId="1" applyNumberFormat="1" applyFont="1" applyBorder="1" applyAlignment="1">
      <alignment horizontal="right" vertical="center"/>
    </xf>
    <xf numFmtId="4" fontId="26" fillId="12" borderId="16" xfId="1" applyNumberFormat="1" applyFont="1" applyFill="1" applyBorder="1" applyAlignment="1">
      <alignment vertical="center"/>
    </xf>
    <xf numFmtId="4" fontId="26" fillId="10" borderId="16" xfId="1" applyNumberFormat="1" applyFont="1" applyFill="1" applyBorder="1" applyAlignment="1">
      <alignment vertical="center"/>
    </xf>
    <xf numFmtId="4" fontId="8" fillId="0" borderId="5" xfId="1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4" fontId="11" fillId="0" borderId="5" xfId="1" applyNumberFormat="1" applyFont="1" applyBorder="1"/>
    <xf numFmtId="4" fontId="6" fillId="0" borderId="5" xfId="1" applyNumberFormat="1" applyFont="1" applyBorder="1" applyAlignment="1">
      <alignment horizontal="right"/>
    </xf>
    <xf numFmtId="4" fontId="11" fillId="0" borderId="5" xfId="1" applyNumberFormat="1" applyFont="1" applyBorder="1" applyAlignment="1">
      <alignment horizontal="right"/>
    </xf>
    <xf numFmtId="4" fontId="6" fillId="0" borderId="5" xfId="1" applyNumberFormat="1" applyFont="1" applyBorder="1"/>
    <xf numFmtId="4" fontId="6" fillId="0" borderId="5" xfId="1" applyNumberFormat="1" applyFont="1" applyBorder="1" applyAlignment="1">
      <alignment vertical="center" wrapText="1"/>
    </xf>
    <xf numFmtId="0" fontId="11" fillId="0" borderId="8" xfId="1" applyFont="1"/>
    <xf numFmtId="4" fontId="4" fillId="4" borderId="5" xfId="1" applyNumberFormat="1" applyFont="1" applyFill="1" applyBorder="1" applyAlignment="1">
      <alignment horizontal="right"/>
    </xf>
    <xf numFmtId="4" fontId="4" fillId="0" borderId="10" xfId="1" applyNumberFormat="1" applyFont="1" applyBorder="1" applyAlignment="1">
      <alignment horizontal="right"/>
    </xf>
    <xf numFmtId="4" fontId="8" fillId="0" borderId="35" xfId="1" applyNumberFormat="1" applyFont="1" applyBorder="1" applyAlignment="1">
      <alignment horizontal="right"/>
    </xf>
    <xf numFmtId="4" fontId="8" fillId="4" borderId="5" xfId="1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/>
    </xf>
    <xf numFmtId="0" fontId="6" fillId="0" borderId="5" xfId="0" quotePrefix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0" borderId="5" xfId="0" applyNumberFormat="1" applyFont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/>
    </xf>
    <xf numFmtId="0" fontId="36" fillId="0" borderId="0" xfId="0" applyFont="1" applyAlignment="1"/>
    <xf numFmtId="0" fontId="24" fillId="2" borderId="5" xfId="0" applyFont="1" applyFill="1" applyBorder="1" applyAlignment="1">
      <alignment horizontal="center" vertical="center" wrapText="1"/>
    </xf>
    <xf numFmtId="4" fontId="9" fillId="0" borderId="5" xfId="0" applyNumberFormat="1" applyFont="1" applyBorder="1"/>
    <xf numFmtId="4" fontId="11" fillId="0" borderId="5" xfId="0" applyNumberFormat="1" applyFont="1" applyBorder="1" applyAlignment="1">
      <alignment horizontal="right"/>
    </xf>
    <xf numFmtId="0" fontId="9" fillId="0" borderId="5" xfId="0" applyFont="1" applyBorder="1"/>
    <xf numFmtId="4" fontId="11" fillId="0" borderId="5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 wrapText="1"/>
    </xf>
    <xf numFmtId="4" fontId="11" fillId="0" borderId="10" xfId="0" applyNumberFormat="1" applyFont="1" applyBorder="1" applyAlignment="1">
      <alignment horizontal="right"/>
    </xf>
    <xf numFmtId="4" fontId="9" fillId="0" borderId="10" xfId="0" applyNumberFormat="1" applyFont="1" applyBorder="1"/>
    <xf numFmtId="0" fontId="9" fillId="0" borderId="0" xfId="0" applyFont="1"/>
    <xf numFmtId="4" fontId="6" fillId="0" borderId="11" xfId="0" applyNumberFormat="1" applyFont="1" applyBorder="1" applyAlignment="1">
      <alignment horizontal="right"/>
    </xf>
    <xf numFmtId="4" fontId="36" fillId="0" borderId="0" xfId="0" applyNumberFormat="1" applyFont="1" applyAlignment="1"/>
    <xf numFmtId="4" fontId="24" fillId="2" borderId="18" xfId="0" applyNumberFormat="1" applyFont="1" applyFill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center" wrapText="1"/>
    </xf>
    <xf numFmtId="0" fontId="26" fillId="0" borderId="15" xfId="0" quotePrefix="1" applyFont="1" applyBorder="1" applyAlignment="1">
      <alignment horizontal="left" vertical="center"/>
    </xf>
    <xf numFmtId="4" fontId="9" fillId="0" borderId="0" xfId="0" applyNumberFormat="1" applyFont="1"/>
    <xf numFmtId="3" fontId="23" fillId="7" borderId="12" xfId="0" applyNumberFormat="1" applyFont="1" applyFill="1" applyBorder="1" applyAlignment="1">
      <alignment vertical="center"/>
    </xf>
    <xf numFmtId="3" fontId="23" fillId="4" borderId="12" xfId="0" applyNumberFormat="1" applyFont="1" applyFill="1" applyBorder="1" applyAlignment="1">
      <alignment vertical="center"/>
    </xf>
    <xf numFmtId="164" fontId="23" fillId="7" borderId="12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26" fillId="2" borderId="5" xfId="0" applyFont="1" applyFill="1" applyBorder="1" applyAlignment="1">
      <alignment horizontal="center" vertical="center" wrapText="1"/>
    </xf>
    <xf numFmtId="3" fontId="11" fillId="0" borderId="8" xfId="1" applyNumberFormat="1" applyFont="1" applyAlignment="1">
      <alignment horizontal="right"/>
    </xf>
    <xf numFmtId="0" fontId="6" fillId="2" borderId="2" xfId="0" quotePrefix="1" applyFont="1" applyFill="1" applyBorder="1" applyAlignment="1">
      <alignment horizontal="left" vertical="center" wrapText="1"/>
    </xf>
    <xf numFmtId="0" fontId="9" fillId="0" borderId="3" xfId="0" applyFont="1" applyBorder="1"/>
    <xf numFmtId="0" fontId="9" fillId="0" borderId="4" xfId="0" applyFont="1" applyBorder="1"/>
    <xf numFmtId="0" fontId="6" fillId="0" borderId="0" xfId="0" applyFont="1" applyAlignment="1">
      <alignment horizontal="left" vertical="top" wrapText="1"/>
    </xf>
    <xf numFmtId="0" fontId="36" fillId="0" borderId="0" xfId="0" applyFont="1" applyAlignme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2" borderId="2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quotePrefix="1" applyFont="1" applyBorder="1" applyAlignment="1">
      <alignment horizontal="left" vertical="center"/>
    </xf>
    <xf numFmtId="0" fontId="24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9" fillId="0" borderId="20" xfId="0" applyFont="1" applyBorder="1"/>
  </cellXfs>
  <cellStyles count="2">
    <cellStyle name="Normalno" xfId="0" builtinId="0"/>
    <cellStyle name="Normalno 2" xfId="1" xr:uid="{30E25EEF-4BF6-48B2-95AD-7BFB5930E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D6EE"/>
    <pageSetUpPr fitToPage="1"/>
  </sheetPr>
  <dimension ref="A1:AF100"/>
  <sheetViews>
    <sheetView tabSelected="1" workbookViewId="0">
      <selection activeCell="B8" sqref="B8:F8"/>
    </sheetView>
  </sheetViews>
  <sheetFormatPr defaultColWidth="14.44140625" defaultRowHeight="15" customHeight="1" x14ac:dyDescent="0.3"/>
  <cols>
    <col min="1" max="1" width="5.88671875" customWidth="1"/>
    <col min="2" max="5" width="8.6640625" customWidth="1"/>
    <col min="6" max="10" width="25.33203125" customWidth="1"/>
    <col min="11" max="12" width="15.6640625" customWidth="1"/>
    <col min="13" max="13" width="25.33203125" customWidth="1"/>
    <col min="14" max="32" width="8.6640625" customWidth="1"/>
  </cols>
  <sheetData>
    <row r="1" spans="2:13" ht="42" customHeight="1" x14ac:dyDescent="0.3">
      <c r="B1" s="319" t="s">
        <v>0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2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319" t="s">
        <v>1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4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"/>
    </row>
    <row r="5" spans="2:13" ht="18" customHeight="1" x14ac:dyDescent="0.3">
      <c r="B5" s="318" t="s">
        <v>2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6"/>
    </row>
    <row r="6" spans="2:13" ht="18" customHeight="1" x14ac:dyDescent="0.3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6"/>
    </row>
    <row r="7" spans="2:13" ht="18" customHeight="1" x14ac:dyDescent="0.3">
      <c r="B7" s="315" t="s">
        <v>3</v>
      </c>
      <c r="C7" s="313"/>
      <c r="D7" s="313"/>
      <c r="E7" s="313"/>
      <c r="F7" s="313"/>
      <c r="G7" s="270"/>
      <c r="H7" s="7"/>
      <c r="I7" s="7"/>
      <c r="J7" s="7"/>
      <c r="K7" s="271"/>
      <c r="L7" s="271"/>
    </row>
    <row r="8" spans="2:13" ht="26.4" x14ac:dyDescent="0.3">
      <c r="B8" s="316" t="s">
        <v>4</v>
      </c>
      <c r="C8" s="310"/>
      <c r="D8" s="310"/>
      <c r="E8" s="310"/>
      <c r="F8" s="311"/>
      <c r="G8" s="272" t="s">
        <v>5</v>
      </c>
      <c r="H8" s="272" t="s">
        <v>6</v>
      </c>
      <c r="I8" s="272" t="s">
        <v>7</v>
      </c>
      <c r="J8" s="272" t="s">
        <v>8</v>
      </c>
      <c r="K8" s="272" t="s">
        <v>9</v>
      </c>
      <c r="L8" s="272" t="s">
        <v>10</v>
      </c>
    </row>
    <row r="9" spans="2:13" ht="14.4" x14ac:dyDescent="0.3">
      <c r="B9" s="324">
        <v>1</v>
      </c>
      <c r="C9" s="310"/>
      <c r="D9" s="310"/>
      <c r="E9" s="310"/>
      <c r="F9" s="311"/>
      <c r="G9" s="273">
        <v>2</v>
      </c>
      <c r="H9" s="273">
        <v>3</v>
      </c>
      <c r="I9" s="273">
        <v>4</v>
      </c>
      <c r="J9" s="273">
        <v>5</v>
      </c>
      <c r="K9" s="273" t="s">
        <v>11</v>
      </c>
      <c r="L9" s="273" t="s">
        <v>12</v>
      </c>
    </row>
    <row r="10" spans="2:13" ht="14.4" x14ac:dyDescent="0.3">
      <c r="B10" s="322" t="s">
        <v>13</v>
      </c>
      <c r="C10" s="310"/>
      <c r="D10" s="310"/>
      <c r="E10" s="310"/>
      <c r="F10" s="310"/>
      <c r="G10" s="8">
        <f>' Račun prihoda i rashoda'!G11</f>
        <v>1108387.1763899399</v>
      </c>
      <c r="H10" s="8">
        <f>' Račun prihoda i rashoda'!H11</f>
        <v>2298513</v>
      </c>
      <c r="I10" s="8">
        <f>' Račun prihoda i rashoda'!I11</f>
        <v>2298513</v>
      </c>
      <c r="J10" s="8">
        <f>' Račun prihoda i rashoda'!J11</f>
        <v>1251165.78</v>
      </c>
      <c r="K10" s="274"/>
      <c r="L10" s="274"/>
    </row>
    <row r="11" spans="2:13" ht="14.4" x14ac:dyDescent="0.3">
      <c r="B11" s="323" t="s">
        <v>14</v>
      </c>
      <c r="C11" s="310"/>
      <c r="D11" s="310"/>
      <c r="E11" s="310"/>
      <c r="F11" s="310"/>
      <c r="G11" s="8">
        <f>' Račun prihoda i rashoda'!G88</f>
        <v>0</v>
      </c>
      <c r="H11" s="8">
        <f>' Račun prihoda i rashoda'!H88</f>
        <v>0</v>
      </c>
      <c r="I11" s="8">
        <f>' Račun prihoda i rashoda'!I88</f>
        <v>0</v>
      </c>
      <c r="J11" s="8">
        <f>' Račun prihoda i rashoda'!J88</f>
        <v>0</v>
      </c>
      <c r="K11" s="274"/>
      <c r="L11" s="274"/>
    </row>
    <row r="12" spans="2:13" ht="14.4" x14ac:dyDescent="0.3">
      <c r="B12" s="325" t="s">
        <v>15</v>
      </c>
      <c r="C12" s="310"/>
      <c r="D12" s="310"/>
      <c r="E12" s="310"/>
      <c r="F12" s="310"/>
      <c r="G12" s="10">
        <f t="shared" ref="G12:J12" si="0">G10+G11</f>
        <v>1108387.1763899399</v>
      </c>
      <c r="H12" s="10">
        <f t="shared" si="0"/>
        <v>2298513</v>
      </c>
      <c r="I12" s="10">
        <f t="shared" si="0"/>
        <v>2298513</v>
      </c>
      <c r="J12" s="10">
        <f t="shared" si="0"/>
        <v>1251165.78</v>
      </c>
      <c r="K12" s="275">
        <f>J12/G12*100</f>
        <v>112.88165423161026</v>
      </c>
      <c r="L12" s="275">
        <f>J12/I12*100</f>
        <v>54.433704747373632</v>
      </c>
    </row>
    <row r="13" spans="2:13" ht="14.4" x14ac:dyDescent="0.3">
      <c r="B13" s="326" t="s">
        <v>16</v>
      </c>
      <c r="C13" s="310"/>
      <c r="D13" s="310"/>
      <c r="E13" s="310"/>
      <c r="F13" s="310"/>
      <c r="G13" s="11">
        <f>' Račun prihoda i rashoda'!G102</f>
        <v>1100157.2831641117</v>
      </c>
      <c r="H13" s="11">
        <f>' Račun prihoda i rashoda'!H102</f>
        <v>2248383</v>
      </c>
      <c r="I13" s="11">
        <f>' Račun prihoda i rashoda'!I102</f>
        <v>2248383</v>
      </c>
      <c r="J13" s="11">
        <f>' Račun prihoda i rashoda'!J102</f>
        <v>1228873.27</v>
      </c>
      <c r="K13" s="276"/>
      <c r="L13" s="276"/>
    </row>
    <row r="14" spans="2:13" ht="14.4" x14ac:dyDescent="0.3">
      <c r="B14" s="323" t="s">
        <v>17</v>
      </c>
      <c r="C14" s="310"/>
      <c r="D14" s="310"/>
      <c r="E14" s="310"/>
      <c r="F14" s="310"/>
      <c r="G14" s="8">
        <f>' Račun prihoda i rashoda'!G156</f>
        <v>7045.5093237772908</v>
      </c>
      <c r="H14" s="8">
        <f>' Račun prihoda i rashoda'!H156</f>
        <v>50130</v>
      </c>
      <c r="I14" s="8">
        <f>' Račun prihoda i rashoda'!I156</f>
        <v>50130</v>
      </c>
      <c r="J14" s="8">
        <f>' Račun prihoda i rashoda'!J156</f>
        <v>14751.48</v>
      </c>
      <c r="K14" s="276"/>
      <c r="L14" s="276"/>
    </row>
    <row r="15" spans="2:13" ht="14.4" x14ac:dyDescent="0.3">
      <c r="B15" s="12" t="s">
        <v>18</v>
      </c>
      <c r="C15" s="13"/>
      <c r="D15" s="13"/>
      <c r="E15" s="13"/>
      <c r="F15" s="13"/>
      <c r="G15" s="10">
        <f t="shared" ref="G15:J15" si="1">G13+G14</f>
        <v>1107202.7924878891</v>
      </c>
      <c r="H15" s="10">
        <f t="shared" si="1"/>
        <v>2298513</v>
      </c>
      <c r="I15" s="10">
        <f t="shared" si="1"/>
        <v>2298513</v>
      </c>
      <c r="J15" s="10">
        <f t="shared" si="1"/>
        <v>1243624.75</v>
      </c>
      <c r="K15" s="275">
        <f t="shared" ref="K15:K16" si="2">J15/G15*100</f>
        <v>112.32131624285107</v>
      </c>
      <c r="L15" s="275">
        <f t="shared" ref="L15:L16" si="3">J15/I15*100</f>
        <v>54.10562176502809</v>
      </c>
    </row>
    <row r="16" spans="2:13" ht="14.4" x14ac:dyDescent="0.3">
      <c r="B16" s="309" t="s">
        <v>19</v>
      </c>
      <c r="C16" s="310"/>
      <c r="D16" s="310"/>
      <c r="E16" s="310"/>
      <c r="F16" s="310"/>
      <c r="G16" s="14">
        <f t="shared" ref="G16:J16" si="4">G12-G15</f>
        <v>1184.3839020507876</v>
      </c>
      <c r="H16" s="14">
        <f t="shared" si="4"/>
        <v>0</v>
      </c>
      <c r="I16" s="14">
        <f t="shared" si="4"/>
        <v>0</v>
      </c>
      <c r="J16" s="14">
        <f t="shared" si="4"/>
        <v>7541.0300000000279</v>
      </c>
      <c r="K16" s="275">
        <f t="shared" si="2"/>
        <v>636.70487136329393</v>
      </c>
      <c r="L16" s="275" t="e">
        <f t="shared" si="3"/>
        <v>#DIV/0!</v>
      </c>
    </row>
    <row r="17" spans="1:32" ht="17.399999999999999" x14ac:dyDescent="0.3">
      <c r="B17" s="277"/>
      <c r="C17" s="278"/>
      <c r="D17" s="278"/>
      <c r="E17" s="278"/>
      <c r="F17" s="278"/>
      <c r="G17" s="278"/>
      <c r="H17" s="278"/>
      <c r="I17" s="278"/>
      <c r="J17" s="278"/>
      <c r="K17" s="45"/>
      <c r="L17" s="45"/>
      <c r="M17" s="15"/>
    </row>
    <row r="18" spans="1:32" ht="18" customHeight="1" x14ac:dyDescent="0.3">
      <c r="B18" s="315" t="s">
        <v>20</v>
      </c>
      <c r="C18" s="313"/>
      <c r="D18" s="313"/>
      <c r="E18" s="313"/>
      <c r="F18" s="313"/>
      <c r="G18" s="278"/>
      <c r="H18" s="278"/>
      <c r="I18" s="278"/>
      <c r="J18" s="278"/>
      <c r="K18" s="45"/>
      <c r="L18" s="45"/>
      <c r="M18" s="15"/>
      <c r="R18" s="16"/>
    </row>
    <row r="19" spans="1:32" ht="26.4" x14ac:dyDescent="0.3">
      <c r="B19" s="316" t="s">
        <v>4</v>
      </c>
      <c r="C19" s="310"/>
      <c r="D19" s="310"/>
      <c r="E19" s="310"/>
      <c r="F19" s="311"/>
      <c r="G19" s="272" t="s">
        <v>5</v>
      </c>
      <c r="H19" s="279" t="s">
        <v>6</v>
      </c>
      <c r="I19" s="279" t="s">
        <v>7</v>
      </c>
      <c r="J19" s="279" t="s">
        <v>8</v>
      </c>
      <c r="K19" s="279" t="s">
        <v>9</v>
      </c>
      <c r="L19" s="279" t="s">
        <v>10</v>
      </c>
    </row>
    <row r="20" spans="1:32" ht="14.4" x14ac:dyDescent="0.3">
      <c r="B20" s="317">
        <v>1</v>
      </c>
      <c r="C20" s="310"/>
      <c r="D20" s="310"/>
      <c r="E20" s="310"/>
      <c r="F20" s="310"/>
      <c r="G20" s="280">
        <v>2</v>
      </c>
      <c r="H20" s="273">
        <v>3</v>
      </c>
      <c r="I20" s="273">
        <v>4</v>
      </c>
      <c r="J20" s="273">
        <v>5</v>
      </c>
      <c r="K20" s="273" t="s">
        <v>11</v>
      </c>
      <c r="L20" s="273" t="s">
        <v>12</v>
      </c>
    </row>
    <row r="21" spans="1:32" ht="15.75" customHeight="1" x14ac:dyDescent="0.3">
      <c r="B21" s="322" t="s">
        <v>21</v>
      </c>
      <c r="C21" s="310"/>
      <c r="D21" s="310"/>
      <c r="E21" s="310"/>
      <c r="F21" s="310"/>
      <c r="G21" s="17"/>
      <c r="H21" s="281"/>
      <c r="I21" s="281"/>
      <c r="J21" s="281"/>
      <c r="K21" s="282"/>
      <c r="L21" s="282"/>
    </row>
    <row r="22" spans="1:32" ht="15.75" customHeight="1" x14ac:dyDescent="0.3">
      <c r="B22" s="322" t="s">
        <v>22</v>
      </c>
      <c r="C22" s="310"/>
      <c r="D22" s="310"/>
      <c r="E22" s="310"/>
      <c r="F22" s="310"/>
      <c r="G22" s="18"/>
      <c r="H22" s="281"/>
      <c r="I22" s="281"/>
      <c r="J22" s="281"/>
      <c r="K22" s="282"/>
      <c r="L22" s="282"/>
    </row>
    <row r="23" spans="1:32" ht="15" customHeight="1" x14ac:dyDescent="0.3">
      <c r="B23" s="321" t="s">
        <v>23</v>
      </c>
      <c r="C23" s="310"/>
      <c r="D23" s="310"/>
      <c r="E23" s="310"/>
      <c r="F23" s="311"/>
      <c r="G23" s="283">
        <f t="shared" ref="G23:J23" si="5">G21-G22</f>
        <v>0</v>
      </c>
      <c r="H23" s="283">
        <f t="shared" si="5"/>
        <v>0</v>
      </c>
      <c r="I23" s="283">
        <f t="shared" si="5"/>
        <v>0</v>
      </c>
      <c r="J23" s="283">
        <f t="shared" si="5"/>
        <v>0</v>
      </c>
      <c r="K23" s="284" t="e">
        <f>J23/G23*100</f>
        <v>#DIV/0!</v>
      </c>
      <c r="L23" s="284" t="e">
        <f>J23/I23*100</f>
        <v>#DIV/0!</v>
      </c>
    </row>
    <row r="24" spans="1:32" ht="15" customHeight="1" x14ac:dyDescent="0.3">
      <c r="B24" s="322" t="s">
        <v>24</v>
      </c>
      <c r="C24" s="310"/>
      <c r="D24" s="310"/>
      <c r="E24" s="310"/>
      <c r="F24" s="310"/>
      <c r="G24" s="11">
        <v>5960.16</v>
      </c>
      <c r="H24" s="285">
        <v>0</v>
      </c>
      <c r="I24" s="285">
        <v>0</v>
      </c>
      <c r="J24" s="285">
        <v>8194.74</v>
      </c>
      <c r="K24" s="274"/>
      <c r="L24" s="274"/>
    </row>
    <row r="25" spans="1:32" ht="15" customHeight="1" x14ac:dyDescent="0.3">
      <c r="B25" s="322" t="s">
        <v>25</v>
      </c>
      <c r="C25" s="310"/>
      <c r="D25" s="310"/>
      <c r="E25" s="310"/>
      <c r="F25" s="310"/>
      <c r="G25" s="11">
        <v>7144.54</v>
      </c>
      <c r="H25" s="285">
        <v>0</v>
      </c>
      <c r="I25" s="285">
        <v>0</v>
      </c>
      <c r="J25" s="285">
        <v>15735.77</v>
      </c>
      <c r="K25" s="274"/>
      <c r="L25" s="274"/>
    </row>
    <row r="26" spans="1:32" ht="15.75" customHeight="1" x14ac:dyDescent="0.3">
      <c r="A26" s="21"/>
      <c r="B26" s="321" t="s">
        <v>26</v>
      </c>
      <c r="C26" s="310"/>
      <c r="D26" s="310"/>
      <c r="E26" s="310"/>
      <c r="F26" s="311"/>
      <c r="G26" s="283">
        <f t="shared" ref="G26:J26" si="6">G24+G25</f>
        <v>13104.7</v>
      </c>
      <c r="H26" s="283">
        <f t="shared" si="6"/>
        <v>0</v>
      </c>
      <c r="I26" s="283">
        <f t="shared" si="6"/>
        <v>0</v>
      </c>
      <c r="J26" s="283">
        <f t="shared" si="6"/>
        <v>23930.510000000002</v>
      </c>
      <c r="K26" s="284">
        <f t="shared" ref="K26:K27" si="7">J26/G26*100</f>
        <v>182.61013224263053</v>
      </c>
      <c r="L26" s="284" t="e">
        <f t="shared" ref="L26:L27" si="8">J26/I26*100</f>
        <v>#DIV/0!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ht="15.75" customHeight="1" x14ac:dyDescent="0.3">
      <c r="B27" s="309" t="s">
        <v>27</v>
      </c>
      <c r="C27" s="310"/>
      <c r="D27" s="310"/>
      <c r="E27" s="310"/>
      <c r="F27" s="311"/>
      <c r="G27" s="283">
        <f t="shared" ref="G27:J27" si="9">G23+G26</f>
        <v>13104.7</v>
      </c>
      <c r="H27" s="283">
        <f t="shared" si="9"/>
        <v>0</v>
      </c>
      <c r="I27" s="283">
        <f t="shared" si="9"/>
        <v>0</v>
      </c>
      <c r="J27" s="283">
        <f t="shared" si="9"/>
        <v>23930.510000000002</v>
      </c>
      <c r="K27" s="284">
        <f t="shared" si="7"/>
        <v>182.61013224263053</v>
      </c>
      <c r="L27" s="284" t="e">
        <f t="shared" si="8"/>
        <v>#DIV/0!</v>
      </c>
    </row>
    <row r="28" spans="1:32" ht="15.75" customHeight="1" x14ac:dyDescent="0.3"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</row>
    <row r="29" spans="1:32" ht="15.75" customHeight="1" x14ac:dyDescent="0.3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32" ht="15.75" customHeight="1" x14ac:dyDescent="0.3">
      <c r="B30" s="312" t="s">
        <v>28</v>
      </c>
      <c r="C30" s="313"/>
      <c r="D30" s="313"/>
      <c r="E30" s="313"/>
      <c r="F30" s="313"/>
      <c r="G30" s="313"/>
      <c r="H30" s="313"/>
      <c r="I30" s="313"/>
      <c r="J30" s="313"/>
      <c r="K30" s="313"/>
      <c r="L30" s="313"/>
    </row>
    <row r="31" spans="1:32" ht="15" customHeight="1" x14ac:dyDescent="0.3">
      <c r="B31" s="312" t="s">
        <v>29</v>
      </c>
      <c r="C31" s="313"/>
      <c r="D31" s="313"/>
      <c r="E31" s="313"/>
      <c r="F31" s="313"/>
      <c r="G31" s="313"/>
      <c r="H31" s="313"/>
      <c r="I31" s="313"/>
      <c r="J31" s="313"/>
      <c r="K31" s="313"/>
      <c r="L31" s="313"/>
    </row>
    <row r="32" spans="1:32" ht="15" customHeight="1" x14ac:dyDescent="0.3">
      <c r="B32" s="312" t="s">
        <v>30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</row>
    <row r="33" spans="2:12" ht="36.75" customHeight="1" x14ac:dyDescent="0.3"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</row>
    <row r="34" spans="2:12" ht="15" customHeight="1" x14ac:dyDescent="0.3">
      <c r="B34" s="314" t="s">
        <v>31</v>
      </c>
      <c r="C34" s="313"/>
      <c r="D34" s="313"/>
      <c r="E34" s="313"/>
      <c r="F34" s="313"/>
      <c r="G34" s="313"/>
      <c r="H34" s="313"/>
      <c r="I34" s="313"/>
      <c r="J34" s="313"/>
      <c r="K34" s="313"/>
      <c r="L34" s="313"/>
    </row>
    <row r="35" spans="2:12" ht="15.75" customHeight="1" x14ac:dyDescent="0.3">
      <c r="B35" s="313"/>
      <c r="C35" s="313"/>
      <c r="D35" s="313"/>
      <c r="E35" s="313"/>
      <c r="F35" s="313"/>
      <c r="G35" s="313"/>
      <c r="H35" s="313"/>
      <c r="I35" s="313"/>
      <c r="J35" s="313"/>
      <c r="K35" s="313"/>
      <c r="L35" s="313"/>
    </row>
    <row r="36" spans="2:12" ht="15.75" customHeight="1" x14ac:dyDescent="0.3"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</row>
    <row r="37" spans="2:12" ht="15.75" customHeight="1" x14ac:dyDescent="0.3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</row>
    <row r="38" spans="2:12" ht="15.75" customHeight="1" x14ac:dyDescent="0.3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</row>
    <row r="39" spans="2:12" ht="15.75" customHeight="1" x14ac:dyDescent="0.3"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</row>
    <row r="40" spans="2:12" ht="15.75" customHeight="1" x14ac:dyDescent="0.3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</row>
    <row r="41" spans="2:12" ht="15.75" customHeight="1" x14ac:dyDescent="0.3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</row>
    <row r="42" spans="2:12" ht="15.75" customHeight="1" x14ac:dyDescent="0.3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</row>
    <row r="43" spans="2:12" ht="15.75" customHeight="1" x14ac:dyDescent="0.3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</row>
    <row r="44" spans="2:12" ht="15.75" customHeight="1" x14ac:dyDescent="0.3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</row>
    <row r="45" spans="2:12" ht="15.75" customHeight="1" x14ac:dyDescent="0.3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</row>
    <row r="46" spans="2:12" ht="15.75" customHeight="1" x14ac:dyDescent="0.3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</row>
    <row r="47" spans="2:12" ht="15.75" customHeight="1" x14ac:dyDescent="0.3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</row>
    <row r="48" spans="2:12" ht="15.75" customHeight="1" x14ac:dyDescent="0.3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</row>
    <row r="49" spans="2:12" ht="15.75" customHeight="1" x14ac:dyDescent="0.3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</row>
    <row r="50" spans="2:12" ht="15.75" customHeight="1" x14ac:dyDescent="0.3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</row>
    <row r="51" spans="2:12" ht="15.75" customHeight="1" x14ac:dyDescent="0.3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</row>
    <row r="52" spans="2:12" ht="15.75" customHeight="1" x14ac:dyDescent="0.3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</row>
    <row r="53" spans="2:12" ht="15.75" customHeight="1" x14ac:dyDescent="0.3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</row>
    <row r="54" spans="2:12" ht="15.75" customHeight="1" x14ac:dyDescent="0.3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</row>
    <row r="55" spans="2:12" ht="15.75" customHeight="1" x14ac:dyDescent="0.3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</row>
    <row r="56" spans="2:12" ht="15.75" customHeight="1" x14ac:dyDescent="0.3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</row>
    <row r="57" spans="2:12" ht="15.75" customHeight="1" x14ac:dyDescent="0.3"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</row>
    <row r="58" spans="2:12" ht="15.75" customHeight="1" x14ac:dyDescent="0.3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</row>
    <row r="59" spans="2:12" ht="15.75" customHeight="1" x14ac:dyDescent="0.3"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2:12" ht="15.75" customHeight="1" x14ac:dyDescent="0.3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</row>
    <row r="61" spans="2:12" ht="15.75" customHeight="1" x14ac:dyDescent="0.3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</row>
    <row r="62" spans="2:12" ht="15.75" customHeight="1" x14ac:dyDescent="0.3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3" spans="2:12" ht="15.75" customHeight="1" x14ac:dyDescent="0.3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</row>
    <row r="64" spans="2:12" ht="15.75" customHeight="1" x14ac:dyDescent="0.3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</row>
    <row r="65" spans="2:12" ht="15.75" customHeight="1" x14ac:dyDescent="0.3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</row>
    <row r="66" spans="2:12" ht="15.75" customHeight="1" x14ac:dyDescent="0.3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7" spans="2:12" ht="15.75" customHeight="1" x14ac:dyDescent="0.3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</row>
    <row r="68" spans="2:12" ht="15.75" customHeight="1" x14ac:dyDescent="0.3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</row>
    <row r="69" spans="2:12" ht="15.75" customHeight="1" x14ac:dyDescent="0.3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</row>
    <row r="70" spans="2:12" ht="15.75" customHeight="1" x14ac:dyDescent="0.3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</row>
    <row r="71" spans="2:12" ht="15.75" customHeight="1" x14ac:dyDescent="0.3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</row>
    <row r="72" spans="2:12" ht="15.75" customHeight="1" x14ac:dyDescent="0.3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</row>
    <row r="73" spans="2:12" ht="15.75" customHeight="1" x14ac:dyDescent="0.3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</row>
    <row r="74" spans="2:12" ht="15.75" customHeight="1" x14ac:dyDescent="0.3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</row>
    <row r="75" spans="2:12" ht="15.75" customHeight="1" x14ac:dyDescent="0.3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</row>
    <row r="76" spans="2:12" ht="15.75" customHeight="1" x14ac:dyDescent="0.3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</row>
    <row r="77" spans="2:12" ht="15.75" customHeight="1" x14ac:dyDescent="0.3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</row>
    <row r="78" spans="2:12" ht="15.75" customHeight="1" x14ac:dyDescent="0.3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</row>
    <row r="79" spans="2:12" ht="15.75" customHeight="1" x14ac:dyDescent="0.3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</row>
    <row r="80" spans="2:12" ht="15.75" customHeight="1" x14ac:dyDescent="0.3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</row>
    <row r="81" spans="2:12" ht="15.75" customHeight="1" x14ac:dyDescent="0.3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</row>
    <row r="82" spans="2:12" ht="15.75" customHeight="1" x14ac:dyDescent="0.3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</row>
    <row r="83" spans="2:12" ht="15.75" customHeight="1" x14ac:dyDescent="0.3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</row>
    <row r="84" spans="2:12" ht="15.75" customHeight="1" x14ac:dyDescent="0.3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</row>
    <row r="85" spans="2:12" ht="15.75" customHeight="1" x14ac:dyDescent="0.3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</row>
    <row r="86" spans="2:12" ht="15.75" customHeight="1" x14ac:dyDescent="0.3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</row>
    <row r="87" spans="2:12" ht="15.75" customHeight="1" x14ac:dyDescent="0.3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</row>
    <row r="88" spans="2:12" ht="15.75" customHeight="1" x14ac:dyDescent="0.3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</row>
    <row r="89" spans="2:12" ht="15.75" customHeight="1" x14ac:dyDescent="0.3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</row>
    <row r="90" spans="2:12" ht="15.75" customHeight="1" x14ac:dyDescent="0.3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</row>
    <row r="91" spans="2:12" ht="15.75" customHeight="1" x14ac:dyDescent="0.3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</row>
    <row r="92" spans="2:12" ht="15.75" customHeight="1" x14ac:dyDescent="0.3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</row>
    <row r="93" spans="2:12" ht="15.75" customHeight="1" x14ac:dyDescent="0.3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</row>
    <row r="94" spans="2:12" ht="15.75" customHeight="1" x14ac:dyDescent="0.3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</row>
    <row r="95" spans="2:12" ht="15.75" customHeight="1" x14ac:dyDescent="0.3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</row>
    <row r="96" spans="2:12" ht="15.75" customHeight="1" x14ac:dyDescent="0.3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6">
    <mergeCell ref="B3:L3"/>
    <mergeCell ref="B1:L1"/>
    <mergeCell ref="B26:F26"/>
    <mergeCell ref="B21:F21"/>
    <mergeCell ref="B22:F22"/>
    <mergeCell ref="B23:F23"/>
    <mergeCell ref="B24:F24"/>
    <mergeCell ref="B25:F25"/>
    <mergeCell ref="B10:F10"/>
    <mergeCell ref="B11:F11"/>
    <mergeCell ref="B8:F8"/>
    <mergeCell ref="B9:F9"/>
    <mergeCell ref="B12:F12"/>
    <mergeCell ref="B14:F14"/>
    <mergeCell ref="B13:F13"/>
    <mergeCell ref="B16:F16"/>
    <mergeCell ref="B18:F18"/>
    <mergeCell ref="B19:F19"/>
    <mergeCell ref="B20:F20"/>
    <mergeCell ref="B5:L5"/>
    <mergeCell ref="B7:F7"/>
    <mergeCell ref="B27:F27"/>
    <mergeCell ref="B32:L33"/>
    <mergeCell ref="B30:L30"/>
    <mergeCell ref="B31:L31"/>
    <mergeCell ref="B34:L35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DD6EE"/>
    <pageSetUpPr fitToPage="1"/>
  </sheetPr>
  <dimension ref="A1:O176"/>
  <sheetViews>
    <sheetView workbookViewId="0">
      <selection activeCell="B8" sqref="B8:F8"/>
    </sheetView>
  </sheetViews>
  <sheetFormatPr defaultColWidth="14.44140625" defaultRowHeight="15" customHeight="1" x14ac:dyDescent="0.3"/>
  <cols>
    <col min="1" max="1" width="1.6640625" customWidth="1"/>
    <col min="2" max="2" width="5.88671875" customWidth="1"/>
    <col min="3" max="3" width="6.5546875" customWidth="1"/>
    <col min="4" max="4" width="8.5546875" customWidth="1"/>
    <col min="5" max="5" width="6.5546875" customWidth="1"/>
    <col min="6" max="6" width="44.6640625" customWidth="1"/>
    <col min="7" max="10" width="20.6640625" customWidth="1"/>
    <col min="11" max="12" width="9.6640625" customWidth="1"/>
    <col min="13" max="13" width="13.6640625" customWidth="1"/>
    <col min="14" max="14" width="15.33203125" customWidth="1"/>
    <col min="15" max="15" width="16.6640625" customWidth="1"/>
  </cols>
  <sheetData>
    <row r="1" spans="1:15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15.75" customHeight="1" x14ac:dyDescent="0.3">
      <c r="B2" s="319" t="s">
        <v>1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1"/>
    </row>
    <row r="3" spans="1:15" ht="17.399999999999999" x14ac:dyDescent="0.3">
      <c r="B3" s="3"/>
      <c r="C3" s="3"/>
      <c r="D3" s="3"/>
      <c r="E3" s="3"/>
      <c r="F3" s="3"/>
      <c r="G3" s="3"/>
      <c r="H3" s="3"/>
      <c r="I3" s="3"/>
      <c r="J3" s="5"/>
      <c r="K3" s="5"/>
      <c r="L3" s="5"/>
      <c r="M3" s="5"/>
    </row>
    <row r="4" spans="1:15" ht="15.75" customHeight="1" x14ac:dyDescent="0.3">
      <c r="B4" s="319" t="s">
        <v>32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1"/>
    </row>
    <row r="5" spans="1:15" ht="17.399999999999999" x14ac:dyDescent="0.3">
      <c r="B5" s="277"/>
      <c r="C5" s="277"/>
      <c r="D5" s="277"/>
      <c r="E5" s="277"/>
      <c r="F5" s="277"/>
      <c r="G5" s="277"/>
      <c r="H5" s="277"/>
      <c r="I5" s="277"/>
      <c r="J5" s="306"/>
      <c r="K5" s="306"/>
      <c r="L5" s="306"/>
      <c r="M5" s="5"/>
    </row>
    <row r="6" spans="1:15" ht="15.75" customHeight="1" x14ac:dyDescent="0.3">
      <c r="B6" s="318" t="s">
        <v>33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1"/>
    </row>
    <row r="7" spans="1:15" ht="17.399999999999999" x14ac:dyDescent="0.3">
      <c r="B7" s="277"/>
      <c r="C7" s="277"/>
      <c r="D7" s="277"/>
      <c r="E7" s="277"/>
      <c r="F7" s="277"/>
      <c r="G7" s="277"/>
      <c r="H7" s="277"/>
      <c r="I7" s="277"/>
      <c r="J7" s="306"/>
      <c r="K7" s="306"/>
      <c r="L7" s="306"/>
      <c r="M7" s="5"/>
    </row>
    <row r="8" spans="1:15" ht="45" customHeight="1" x14ac:dyDescent="0.3">
      <c r="B8" s="329" t="s">
        <v>4</v>
      </c>
      <c r="C8" s="310"/>
      <c r="D8" s="310"/>
      <c r="E8" s="310"/>
      <c r="F8" s="311"/>
      <c r="G8" s="284" t="s">
        <v>34</v>
      </c>
      <c r="H8" s="284" t="s">
        <v>6</v>
      </c>
      <c r="I8" s="284" t="s">
        <v>7</v>
      </c>
      <c r="J8" s="284" t="s">
        <v>35</v>
      </c>
      <c r="K8" s="307" t="s">
        <v>9</v>
      </c>
      <c r="L8" s="307" t="s">
        <v>10</v>
      </c>
      <c r="M8" s="24"/>
      <c r="O8">
        <v>7.5345000000000004</v>
      </c>
    </row>
    <row r="9" spans="1:15" ht="14.4" x14ac:dyDescent="0.3">
      <c r="B9" s="328">
        <v>1</v>
      </c>
      <c r="C9" s="310"/>
      <c r="D9" s="310"/>
      <c r="E9" s="310"/>
      <c r="F9" s="311"/>
      <c r="G9" s="287">
        <v>2</v>
      </c>
      <c r="H9" s="287">
        <v>3</v>
      </c>
      <c r="I9" s="287">
        <v>4</v>
      </c>
      <c r="J9" s="287">
        <v>5</v>
      </c>
      <c r="K9" s="287" t="s">
        <v>11</v>
      </c>
      <c r="L9" s="287" t="s">
        <v>12</v>
      </c>
      <c r="M9" s="26"/>
      <c r="N9" s="27"/>
      <c r="O9" s="27"/>
    </row>
    <row r="10" spans="1:15" ht="14.4" x14ac:dyDescent="0.3">
      <c r="B10" s="28"/>
      <c r="C10" s="28"/>
      <c r="D10" s="28"/>
      <c r="E10" s="28"/>
      <c r="F10" s="28" t="s">
        <v>36</v>
      </c>
      <c r="G10" s="260">
        <f t="shared" ref="G10:I10" si="0">G11+G88</f>
        <v>1108387.1763899399</v>
      </c>
      <c r="H10" s="260">
        <f t="shared" si="0"/>
        <v>2298513</v>
      </c>
      <c r="I10" s="260">
        <f t="shared" si="0"/>
        <v>2298513</v>
      </c>
      <c r="J10" s="260">
        <f>J11+J88</f>
        <v>1251165.78</v>
      </c>
      <c r="K10" s="288">
        <f t="shared" ref="K10:K13" si="1">J10/G10*100</f>
        <v>112.88165423161026</v>
      </c>
      <c r="L10" s="288">
        <f t="shared" ref="L10:L13" si="2">J10/I10*100</f>
        <v>54.433704747373632</v>
      </c>
      <c r="M10" s="16"/>
      <c r="N10" s="27"/>
      <c r="O10" s="27"/>
    </row>
    <row r="11" spans="1:15" ht="14.4" x14ac:dyDescent="0.3">
      <c r="B11" s="28">
        <v>6</v>
      </c>
      <c r="C11" s="28"/>
      <c r="D11" s="28"/>
      <c r="E11" s="28"/>
      <c r="F11" s="28" t="s">
        <v>37</v>
      </c>
      <c r="G11" s="262">
        <f t="shared" ref="G11:J11" si="3">G12+G15+G47+G58+G72+G81+G86</f>
        <v>1108387.1763899399</v>
      </c>
      <c r="H11" s="262">
        <f t="shared" si="3"/>
        <v>2298513</v>
      </c>
      <c r="I11" s="262">
        <f t="shared" si="3"/>
        <v>2298513</v>
      </c>
      <c r="J11" s="262">
        <f t="shared" si="3"/>
        <v>1251165.78</v>
      </c>
      <c r="K11" s="288">
        <f t="shared" si="1"/>
        <v>112.88165423161026</v>
      </c>
      <c r="L11" s="288">
        <f t="shared" si="2"/>
        <v>54.433704747373632</v>
      </c>
      <c r="M11" s="16"/>
      <c r="N11" s="27"/>
      <c r="O11" s="27"/>
    </row>
    <row r="12" spans="1:15" ht="14.4" x14ac:dyDescent="0.3">
      <c r="B12" s="28"/>
      <c r="C12" s="30">
        <v>61</v>
      </c>
      <c r="D12" s="28"/>
      <c r="E12" s="28"/>
      <c r="F12" s="30" t="s">
        <v>38</v>
      </c>
      <c r="G12" s="262">
        <f t="shared" ref="G12:J13" si="4">G13</f>
        <v>0</v>
      </c>
      <c r="H12" s="262">
        <f t="shared" si="4"/>
        <v>0</v>
      </c>
      <c r="I12" s="262">
        <f t="shared" si="4"/>
        <v>0</v>
      </c>
      <c r="J12" s="262">
        <f t="shared" si="4"/>
        <v>0</v>
      </c>
      <c r="K12" s="288" t="e">
        <f t="shared" si="1"/>
        <v>#DIV/0!</v>
      </c>
      <c r="L12" s="288" t="e">
        <f t="shared" si="2"/>
        <v>#DIV/0!</v>
      </c>
      <c r="M12" s="16"/>
      <c r="N12" s="27"/>
      <c r="O12" s="27"/>
    </row>
    <row r="13" spans="1:15" ht="14.4" x14ac:dyDescent="0.3">
      <c r="B13" s="30"/>
      <c r="C13" s="30"/>
      <c r="D13" s="30">
        <v>614</v>
      </c>
      <c r="E13" s="30"/>
      <c r="F13" s="30" t="s">
        <v>39</v>
      </c>
      <c r="G13" s="262">
        <f t="shared" si="4"/>
        <v>0</v>
      </c>
      <c r="H13" s="262">
        <f t="shared" si="4"/>
        <v>0</v>
      </c>
      <c r="I13" s="262">
        <f t="shared" si="4"/>
        <v>0</v>
      </c>
      <c r="J13" s="262">
        <f t="shared" si="4"/>
        <v>0</v>
      </c>
      <c r="K13" s="288" t="e">
        <f t="shared" si="1"/>
        <v>#DIV/0!</v>
      </c>
      <c r="L13" s="288" t="e">
        <f t="shared" si="2"/>
        <v>#DIV/0!</v>
      </c>
      <c r="M13" s="16"/>
      <c r="N13" s="27"/>
      <c r="O13" s="27"/>
    </row>
    <row r="14" spans="1:15" ht="14.4" x14ac:dyDescent="0.3">
      <c r="B14" s="30"/>
      <c r="C14" s="30"/>
      <c r="D14" s="30"/>
      <c r="E14" s="30">
        <v>6148</v>
      </c>
      <c r="F14" s="31" t="s">
        <v>40</v>
      </c>
      <c r="G14" s="259"/>
      <c r="H14" s="259"/>
      <c r="I14" s="259"/>
      <c r="J14" s="259"/>
      <c r="K14" s="288"/>
      <c r="L14" s="288"/>
      <c r="M14" s="16"/>
      <c r="N14" s="27"/>
      <c r="O14" s="27"/>
    </row>
    <row r="15" spans="1:15" ht="26.4" x14ac:dyDescent="0.3">
      <c r="B15" s="28"/>
      <c r="C15" s="30">
        <v>63</v>
      </c>
      <c r="D15" s="30"/>
      <c r="E15" s="30"/>
      <c r="F15" s="30" t="s">
        <v>41</v>
      </c>
      <c r="G15" s="260">
        <f t="shared" ref="G15:J15" si="5">G16+G19+G24+G27+G30+G33+G36+G39+G42</f>
        <v>0</v>
      </c>
      <c r="H15" s="260">
        <f t="shared" si="5"/>
        <v>0</v>
      </c>
      <c r="I15" s="260">
        <f t="shared" si="5"/>
        <v>0</v>
      </c>
      <c r="J15" s="260">
        <f t="shared" si="5"/>
        <v>0</v>
      </c>
      <c r="K15" s="288" t="e">
        <f t="shared" ref="K15:K16" si="6">J15/G15*100</f>
        <v>#DIV/0!</v>
      </c>
      <c r="L15" s="288" t="e">
        <f t="shared" ref="L15:L16" si="7">J15/I15*100</f>
        <v>#DIV/0!</v>
      </c>
      <c r="M15" s="16"/>
      <c r="N15" s="27"/>
      <c r="O15" s="27"/>
    </row>
    <row r="16" spans="1:15" ht="14.4" hidden="1" x14ac:dyDescent="0.3">
      <c r="A16" s="32"/>
      <c r="B16" s="34"/>
      <c r="C16" s="34"/>
      <c r="D16" s="34">
        <v>631</v>
      </c>
      <c r="E16" s="34"/>
      <c r="F16" s="47" t="s">
        <v>42</v>
      </c>
      <c r="G16" s="260">
        <f t="shared" ref="G16:J16" si="8">G17+G18</f>
        <v>0</v>
      </c>
      <c r="H16" s="260">
        <f t="shared" si="8"/>
        <v>0</v>
      </c>
      <c r="I16" s="260">
        <f t="shared" si="8"/>
        <v>0</v>
      </c>
      <c r="J16" s="260">
        <f t="shared" si="8"/>
        <v>0</v>
      </c>
      <c r="K16" s="288" t="e">
        <f t="shared" si="6"/>
        <v>#DIV/0!</v>
      </c>
      <c r="L16" s="288" t="e">
        <f t="shared" si="7"/>
        <v>#DIV/0!</v>
      </c>
      <c r="M16" s="32"/>
      <c r="N16" s="33"/>
      <c r="O16" s="27"/>
    </row>
    <row r="17" spans="1:15" ht="14.4" hidden="1" x14ac:dyDescent="0.3">
      <c r="A17" s="32"/>
      <c r="B17" s="34"/>
      <c r="C17" s="34"/>
      <c r="D17" s="34"/>
      <c r="E17" s="34">
        <v>6311</v>
      </c>
      <c r="F17" s="47" t="s">
        <v>43</v>
      </c>
      <c r="G17" s="260"/>
      <c r="H17" s="260"/>
      <c r="I17" s="260"/>
      <c r="J17" s="262"/>
      <c r="K17" s="288"/>
      <c r="L17" s="288"/>
      <c r="M17" s="32"/>
      <c r="N17" s="33"/>
      <c r="O17" s="27"/>
    </row>
    <row r="18" spans="1:15" ht="14.4" hidden="1" x14ac:dyDescent="0.3">
      <c r="A18" s="32"/>
      <c r="B18" s="34"/>
      <c r="C18" s="34"/>
      <c r="D18" s="34"/>
      <c r="E18" s="34">
        <v>6312</v>
      </c>
      <c r="F18" s="47" t="s">
        <v>44</v>
      </c>
      <c r="G18" s="260"/>
      <c r="H18" s="260"/>
      <c r="I18" s="260"/>
      <c r="J18" s="262"/>
      <c r="K18" s="288"/>
      <c r="L18" s="288"/>
      <c r="M18" s="32"/>
      <c r="N18" s="33"/>
      <c r="O18" s="27"/>
    </row>
    <row r="19" spans="1:15" ht="26.4" hidden="1" x14ac:dyDescent="0.3">
      <c r="A19" s="32"/>
      <c r="B19" s="34"/>
      <c r="C19" s="34"/>
      <c r="D19" s="34">
        <v>632</v>
      </c>
      <c r="E19" s="34"/>
      <c r="F19" s="35" t="s">
        <v>45</v>
      </c>
      <c r="G19" s="260">
        <f t="shared" ref="G19:J19" si="9">G20+G21+G22+G23</f>
        <v>0</v>
      </c>
      <c r="H19" s="260">
        <f t="shared" si="9"/>
        <v>0</v>
      </c>
      <c r="I19" s="260">
        <f t="shared" si="9"/>
        <v>0</v>
      </c>
      <c r="J19" s="260">
        <f t="shared" si="9"/>
        <v>0</v>
      </c>
      <c r="K19" s="288" t="e">
        <f>J19/G19*100</f>
        <v>#DIV/0!</v>
      </c>
      <c r="L19" s="288" t="e">
        <f>J19/I19*100</f>
        <v>#DIV/0!</v>
      </c>
      <c r="M19" s="32"/>
      <c r="N19" s="33"/>
      <c r="O19" s="27"/>
    </row>
    <row r="20" spans="1:15" ht="14.4" hidden="1" x14ac:dyDescent="0.3">
      <c r="A20" s="32"/>
      <c r="B20" s="34"/>
      <c r="C20" s="34"/>
      <c r="D20" s="34"/>
      <c r="E20" s="34">
        <v>6321</v>
      </c>
      <c r="F20" s="47" t="s">
        <v>46</v>
      </c>
      <c r="G20" s="260"/>
      <c r="H20" s="260"/>
      <c r="I20" s="260"/>
      <c r="J20" s="262"/>
      <c r="K20" s="288"/>
      <c r="L20" s="288"/>
      <c r="M20" s="32"/>
      <c r="N20" s="33"/>
      <c r="O20" s="27"/>
    </row>
    <row r="21" spans="1:15" ht="15.75" hidden="1" customHeight="1" x14ac:dyDescent="0.3">
      <c r="A21" s="32"/>
      <c r="B21" s="34"/>
      <c r="C21" s="34"/>
      <c r="D21" s="34"/>
      <c r="E21" s="34">
        <v>6322</v>
      </c>
      <c r="F21" s="47" t="s">
        <v>47</v>
      </c>
      <c r="G21" s="260"/>
      <c r="H21" s="260"/>
      <c r="I21" s="260"/>
      <c r="J21" s="262"/>
      <c r="K21" s="288"/>
      <c r="L21" s="288"/>
      <c r="M21" s="32"/>
      <c r="N21" s="33"/>
      <c r="O21" s="27"/>
    </row>
    <row r="22" spans="1:15" ht="15.75" hidden="1" customHeight="1" x14ac:dyDescent="0.3">
      <c r="A22" s="32"/>
      <c r="B22" s="34"/>
      <c r="C22" s="34"/>
      <c r="D22" s="34"/>
      <c r="E22" s="34">
        <v>6323</v>
      </c>
      <c r="F22" s="47" t="s">
        <v>48</v>
      </c>
      <c r="G22" s="260"/>
      <c r="H22" s="260"/>
      <c r="I22" s="260"/>
      <c r="J22" s="262"/>
      <c r="K22" s="288"/>
      <c r="L22" s="288"/>
      <c r="M22" s="32"/>
      <c r="N22" s="33"/>
      <c r="O22" s="27"/>
    </row>
    <row r="23" spans="1:15" ht="15.75" hidden="1" customHeight="1" x14ac:dyDescent="0.3">
      <c r="A23" s="32"/>
      <c r="B23" s="34"/>
      <c r="C23" s="34"/>
      <c r="D23" s="34"/>
      <c r="E23" s="34">
        <v>6324</v>
      </c>
      <c r="F23" s="47" t="s">
        <v>49</v>
      </c>
      <c r="G23" s="260"/>
      <c r="H23" s="260"/>
      <c r="I23" s="260"/>
      <c r="J23" s="262"/>
      <c r="K23" s="288"/>
      <c r="L23" s="288"/>
      <c r="M23" s="32"/>
      <c r="N23" s="33"/>
      <c r="O23" s="27"/>
    </row>
    <row r="24" spans="1:15" ht="15.75" customHeight="1" x14ac:dyDescent="0.3">
      <c r="B24" s="34"/>
      <c r="C24" s="34"/>
      <c r="D24" s="34">
        <v>633</v>
      </c>
      <c r="E24" s="34"/>
      <c r="F24" s="35" t="s">
        <v>50</v>
      </c>
      <c r="G24" s="260">
        <f t="shared" ref="G24:J24" si="10">G25+G26</f>
        <v>0</v>
      </c>
      <c r="H24" s="260">
        <f t="shared" si="10"/>
        <v>0</v>
      </c>
      <c r="I24" s="260">
        <f t="shared" si="10"/>
        <v>0</v>
      </c>
      <c r="J24" s="260">
        <f t="shared" si="10"/>
        <v>0</v>
      </c>
      <c r="K24" s="288" t="e">
        <f>J24/G24*100</f>
        <v>#DIV/0!</v>
      </c>
      <c r="L24" s="288" t="e">
        <f>J24/I24*100</f>
        <v>#DIV/0!</v>
      </c>
      <c r="M24" s="16"/>
      <c r="N24" s="27"/>
      <c r="O24" s="27"/>
    </row>
    <row r="25" spans="1:15" ht="15.75" customHeight="1" x14ac:dyDescent="0.3">
      <c r="B25" s="34"/>
      <c r="C25" s="34"/>
      <c r="D25" s="34"/>
      <c r="E25" s="34">
        <v>6331</v>
      </c>
      <c r="F25" s="35" t="s">
        <v>51</v>
      </c>
      <c r="G25" s="261"/>
      <c r="H25" s="261"/>
      <c r="I25" s="261"/>
      <c r="J25" s="259"/>
      <c r="K25" s="288"/>
      <c r="L25" s="288"/>
      <c r="M25" s="16"/>
      <c r="N25" s="27"/>
      <c r="O25" s="27"/>
    </row>
    <row r="26" spans="1:15" ht="15.75" customHeight="1" x14ac:dyDescent="0.3">
      <c r="B26" s="34"/>
      <c r="C26" s="34"/>
      <c r="D26" s="34"/>
      <c r="E26" s="34">
        <v>6332</v>
      </c>
      <c r="F26" s="30" t="s">
        <v>52</v>
      </c>
      <c r="G26" s="261"/>
      <c r="H26" s="261"/>
      <c r="I26" s="261"/>
      <c r="J26" s="259"/>
      <c r="K26" s="288"/>
      <c r="L26" s="288"/>
      <c r="M26" s="16"/>
      <c r="N26" s="27"/>
      <c r="O26" s="27"/>
    </row>
    <row r="27" spans="1:15" ht="15.75" hidden="1" customHeight="1" x14ac:dyDescent="0.3">
      <c r="A27" s="32"/>
      <c r="B27" s="34"/>
      <c r="C27" s="34"/>
      <c r="D27" s="34">
        <v>634</v>
      </c>
      <c r="E27" s="34"/>
      <c r="F27" s="30" t="s">
        <v>53</v>
      </c>
      <c r="G27" s="261">
        <f t="shared" ref="G27:J27" si="11">G28+G29</f>
        <v>0</v>
      </c>
      <c r="H27" s="261">
        <f t="shared" si="11"/>
        <v>0</v>
      </c>
      <c r="I27" s="261">
        <f t="shared" si="11"/>
        <v>0</v>
      </c>
      <c r="J27" s="261">
        <f t="shared" si="11"/>
        <v>0</v>
      </c>
      <c r="K27" s="288" t="e">
        <f>J27/G27*100</f>
        <v>#DIV/0!</v>
      </c>
      <c r="L27" s="288" t="e">
        <f>J27/I27*100</f>
        <v>#DIV/0!</v>
      </c>
      <c r="M27" s="32"/>
      <c r="N27" s="33"/>
      <c r="O27" s="27"/>
    </row>
    <row r="28" spans="1:15" ht="15.75" hidden="1" customHeight="1" x14ac:dyDescent="0.3">
      <c r="A28" s="32"/>
      <c r="B28" s="34"/>
      <c r="C28" s="34"/>
      <c r="D28" s="34"/>
      <c r="E28" s="34">
        <v>6341</v>
      </c>
      <c r="F28" s="30" t="s">
        <v>54</v>
      </c>
      <c r="G28" s="261"/>
      <c r="H28" s="261"/>
      <c r="I28" s="261"/>
      <c r="J28" s="259"/>
      <c r="K28" s="288"/>
      <c r="L28" s="288"/>
      <c r="M28" s="32"/>
      <c r="N28" s="33"/>
      <c r="O28" s="27"/>
    </row>
    <row r="29" spans="1:15" ht="15.75" hidden="1" customHeight="1" x14ac:dyDescent="0.3">
      <c r="A29" s="32"/>
      <c r="B29" s="34"/>
      <c r="C29" s="34"/>
      <c r="D29" s="34"/>
      <c r="E29" s="34">
        <v>6342</v>
      </c>
      <c r="F29" s="30" t="s">
        <v>55</v>
      </c>
      <c r="G29" s="261"/>
      <c r="H29" s="261"/>
      <c r="I29" s="261"/>
      <c r="J29" s="259"/>
      <c r="K29" s="288"/>
      <c r="L29" s="288"/>
      <c r="M29" s="32"/>
      <c r="N29" s="33"/>
      <c r="O29" s="27"/>
    </row>
    <row r="30" spans="1:15" ht="15.75" hidden="1" customHeight="1" x14ac:dyDescent="0.3">
      <c r="A30" s="32"/>
      <c r="B30" s="34"/>
      <c r="C30" s="34"/>
      <c r="D30" s="34">
        <v>635</v>
      </c>
      <c r="E30" s="34"/>
      <c r="F30" s="30" t="s">
        <v>56</v>
      </c>
      <c r="G30" s="261">
        <f t="shared" ref="G30:J30" si="12">G31+G32</f>
        <v>0</v>
      </c>
      <c r="H30" s="261">
        <f t="shared" si="12"/>
        <v>0</v>
      </c>
      <c r="I30" s="261">
        <f t="shared" si="12"/>
        <v>0</v>
      </c>
      <c r="J30" s="261">
        <f t="shared" si="12"/>
        <v>0</v>
      </c>
      <c r="K30" s="288" t="e">
        <f>J30/G30*100</f>
        <v>#DIV/0!</v>
      </c>
      <c r="L30" s="288" t="e">
        <f>J30/I30*100</f>
        <v>#DIV/0!</v>
      </c>
      <c r="M30" s="32"/>
      <c r="N30" s="33"/>
      <c r="O30" s="27"/>
    </row>
    <row r="31" spans="1:15" ht="15.75" hidden="1" customHeight="1" x14ac:dyDescent="0.3">
      <c r="A31" s="32"/>
      <c r="B31" s="34"/>
      <c r="C31" s="34"/>
      <c r="D31" s="34"/>
      <c r="E31" s="34">
        <v>6351</v>
      </c>
      <c r="F31" s="30" t="s">
        <v>57</v>
      </c>
      <c r="G31" s="261"/>
      <c r="H31" s="261"/>
      <c r="I31" s="261"/>
      <c r="J31" s="259"/>
      <c r="K31" s="288"/>
      <c r="L31" s="288"/>
      <c r="M31" s="32"/>
      <c r="N31" s="33"/>
      <c r="O31" s="27"/>
    </row>
    <row r="32" spans="1:15" ht="15.75" hidden="1" customHeight="1" x14ac:dyDescent="0.3">
      <c r="A32" s="32"/>
      <c r="B32" s="34"/>
      <c r="C32" s="34"/>
      <c r="D32" s="34"/>
      <c r="E32" s="34">
        <v>6352</v>
      </c>
      <c r="F32" s="30" t="s">
        <v>58</v>
      </c>
      <c r="G32" s="261"/>
      <c r="H32" s="261"/>
      <c r="I32" s="261"/>
      <c r="J32" s="259"/>
      <c r="K32" s="288"/>
      <c r="L32" s="288"/>
      <c r="M32" s="32"/>
      <c r="N32" s="33"/>
      <c r="O32" s="27"/>
    </row>
    <row r="33" spans="1:15" ht="15.75" customHeight="1" x14ac:dyDescent="0.3">
      <c r="A33" s="32"/>
      <c r="B33" s="34"/>
      <c r="C33" s="34"/>
      <c r="D33" s="34">
        <v>636</v>
      </c>
      <c r="E33" s="34"/>
      <c r="F33" s="30" t="s">
        <v>59</v>
      </c>
      <c r="G33" s="260">
        <f t="shared" ref="G33:J33" si="13">G34+G35</f>
        <v>0</v>
      </c>
      <c r="H33" s="260">
        <f t="shared" si="13"/>
        <v>0</v>
      </c>
      <c r="I33" s="260">
        <f t="shared" si="13"/>
        <v>0</v>
      </c>
      <c r="J33" s="260">
        <f t="shared" si="13"/>
        <v>0</v>
      </c>
      <c r="K33" s="288" t="e">
        <f>J33/G33*100</f>
        <v>#DIV/0!</v>
      </c>
      <c r="L33" s="288" t="e">
        <f>J33/I33*100</f>
        <v>#DIV/0!</v>
      </c>
      <c r="M33" s="16"/>
      <c r="N33" s="33"/>
      <c r="O33" s="27"/>
    </row>
    <row r="34" spans="1:15" ht="15.75" customHeight="1" x14ac:dyDescent="0.3">
      <c r="A34" s="32"/>
      <c r="B34" s="34"/>
      <c r="C34" s="34"/>
      <c r="D34" s="34"/>
      <c r="E34" s="34">
        <v>6361</v>
      </c>
      <c r="F34" s="30" t="s">
        <v>60</v>
      </c>
      <c r="G34" s="261"/>
      <c r="H34" s="261"/>
      <c r="I34" s="261"/>
      <c r="J34" s="259"/>
      <c r="K34" s="288"/>
      <c r="L34" s="288"/>
      <c r="M34" s="32"/>
      <c r="N34" s="33"/>
      <c r="O34" s="27"/>
    </row>
    <row r="35" spans="1:15" ht="15.75" customHeight="1" x14ac:dyDescent="0.3">
      <c r="A35" s="32"/>
      <c r="B35" s="34"/>
      <c r="C35" s="34"/>
      <c r="D35" s="34"/>
      <c r="E35" s="34">
        <v>6362</v>
      </c>
      <c r="F35" s="30" t="s">
        <v>61</v>
      </c>
      <c r="G35" s="261"/>
      <c r="H35" s="261"/>
      <c r="I35" s="261"/>
      <c r="J35" s="259"/>
      <c r="K35" s="288"/>
      <c r="L35" s="288"/>
      <c r="M35" s="32"/>
      <c r="N35" s="33"/>
      <c r="O35" s="27"/>
    </row>
    <row r="36" spans="1:15" ht="15.75" hidden="1" customHeight="1" x14ac:dyDescent="0.3">
      <c r="A36" s="32"/>
      <c r="B36" s="34"/>
      <c r="C36" s="34"/>
      <c r="D36" s="34">
        <v>637</v>
      </c>
      <c r="E36" s="34"/>
      <c r="F36" s="30" t="s">
        <v>62</v>
      </c>
      <c r="G36" s="261">
        <f t="shared" ref="G36:J36" si="14">G37+G38</f>
        <v>0</v>
      </c>
      <c r="H36" s="261">
        <f t="shared" si="14"/>
        <v>0</v>
      </c>
      <c r="I36" s="261">
        <f t="shared" si="14"/>
        <v>0</v>
      </c>
      <c r="J36" s="261">
        <f t="shared" si="14"/>
        <v>0</v>
      </c>
      <c r="K36" s="288" t="e">
        <f>J36/G36*100</f>
        <v>#DIV/0!</v>
      </c>
      <c r="L36" s="288" t="e">
        <f>J36/I36*100</f>
        <v>#DIV/0!</v>
      </c>
      <c r="M36" s="32"/>
      <c r="N36" s="33"/>
      <c r="O36" s="27"/>
    </row>
    <row r="37" spans="1:15" ht="15.75" hidden="1" customHeight="1" x14ac:dyDescent="0.3">
      <c r="A37" s="32"/>
      <c r="B37" s="34"/>
      <c r="C37" s="34"/>
      <c r="D37" s="34"/>
      <c r="E37" s="34">
        <v>6371</v>
      </c>
      <c r="F37" s="30" t="s">
        <v>63</v>
      </c>
      <c r="G37" s="261"/>
      <c r="H37" s="261"/>
      <c r="I37" s="261"/>
      <c r="J37" s="259"/>
      <c r="K37" s="288"/>
      <c r="L37" s="288"/>
      <c r="M37" s="32"/>
      <c r="N37" s="33"/>
      <c r="O37" s="27"/>
    </row>
    <row r="38" spans="1:15" ht="15.75" hidden="1" customHeight="1" x14ac:dyDescent="0.3">
      <c r="A38" s="32"/>
      <c r="B38" s="34"/>
      <c r="C38" s="34"/>
      <c r="D38" s="34"/>
      <c r="E38" s="34">
        <v>6372</v>
      </c>
      <c r="F38" s="30" t="s">
        <v>64</v>
      </c>
      <c r="G38" s="261"/>
      <c r="H38" s="261"/>
      <c r="I38" s="261"/>
      <c r="J38" s="259"/>
      <c r="K38" s="288"/>
      <c r="L38" s="288"/>
      <c r="M38" s="32"/>
      <c r="N38" s="33"/>
      <c r="O38" s="27"/>
    </row>
    <row r="39" spans="1:15" ht="15.75" hidden="1" customHeight="1" x14ac:dyDescent="0.3">
      <c r="A39" s="32"/>
      <c r="B39" s="34"/>
      <c r="C39" s="34"/>
      <c r="D39" s="34">
        <v>638</v>
      </c>
      <c r="E39" s="34"/>
      <c r="F39" s="30" t="s">
        <v>65</v>
      </c>
      <c r="G39" s="261">
        <f t="shared" ref="G39:J39" si="15">G40+G41</f>
        <v>0</v>
      </c>
      <c r="H39" s="261">
        <f t="shared" si="15"/>
        <v>0</v>
      </c>
      <c r="I39" s="261">
        <f t="shared" si="15"/>
        <v>0</v>
      </c>
      <c r="J39" s="261">
        <f t="shared" si="15"/>
        <v>0</v>
      </c>
      <c r="K39" s="288" t="e">
        <f>J39/G39*100</f>
        <v>#DIV/0!</v>
      </c>
      <c r="L39" s="288" t="e">
        <f>J39/I39*100</f>
        <v>#DIV/0!</v>
      </c>
      <c r="M39" s="32"/>
      <c r="N39" s="33"/>
      <c r="O39" s="27"/>
    </row>
    <row r="40" spans="1:15" ht="15.75" hidden="1" customHeight="1" x14ac:dyDescent="0.3">
      <c r="A40" s="32"/>
      <c r="B40" s="34"/>
      <c r="C40" s="34"/>
      <c r="D40" s="34"/>
      <c r="E40" s="34">
        <v>6381</v>
      </c>
      <c r="F40" s="30" t="s">
        <v>66</v>
      </c>
      <c r="G40" s="261"/>
      <c r="H40" s="261"/>
      <c r="I40" s="261"/>
      <c r="J40" s="259"/>
      <c r="K40" s="288"/>
      <c r="L40" s="288"/>
      <c r="M40" s="32"/>
      <c r="N40" s="33"/>
      <c r="O40" s="27"/>
    </row>
    <row r="41" spans="1:15" ht="15.75" hidden="1" customHeight="1" x14ac:dyDescent="0.3">
      <c r="A41" s="32"/>
      <c r="B41" s="34"/>
      <c r="C41" s="34"/>
      <c r="D41" s="34"/>
      <c r="E41" s="34">
        <v>6382</v>
      </c>
      <c r="F41" s="30" t="s">
        <v>67</v>
      </c>
      <c r="G41" s="261"/>
      <c r="H41" s="261"/>
      <c r="I41" s="261"/>
      <c r="J41" s="259"/>
      <c r="K41" s="288"/>
      <c r="L41" s="288"/>
      <c r="M41" s="32"/>
      <c r="N41" s="33"/>
      <c r="O41" s="27"/>
    </row>
    <row r="42" spans="1:15" ht="15.75" customHeight="1" x14ac:dyDescent="0.3">
      <c r="B42" s="34"/>
      <c r="C42" s="34"/>
      <c r="D42" s="34">
        <v>639</v>
      </c>
      <c r="E42" s="34"/>
      <c r="F42" s="30" t="s">
        <v>68</v>
      </c>
      <c r="G42" s="260">
        <f t="shared" ref="G42:J42" si="16">G43+G44+G45+G46</f>
        <v>0</v>
      </c>
      <c r="H42" s="260">
        <f t="shared" si="16"/>
        <v>0</v>
      </c>
      <c r="I42" s="260">
        <f t="shared" si="16"/>
        <v>0</v>
      </c>
      <c r="J42" s="260">
        <f t="shared" si="16"/>
        <v>0</v>
      </c>
      <c r="K42" s="288" t="e">
        <f>J42/G42*100</f>
        <v>#DIV/0!</v>
      </c>
      <c r="L42" s="288" t="e">
        <f>J42/I42*100</f>
        <v>#DIV/0!</v>
      </c>
      <c r="M42" s="16"/>
      <c r="N42" s="27"/>
      <c r="O42" s="27"/>
    </row>
    <row r="43" spans="1:15" ht="15.75" customHeight="1" x14ac:dyDescent="0.3">
      <c r="B43" s="34"/>
      <c r="C43" s="34"/>
      <c r="D43" s="34"/>
      <c r="E43" s="34">
        <v>6391</v>
      </c>
      <c r="F43" s="30" t="s">
        <v>69</v>
      </c>
      <c r="G43" s="261"/>
      <c r="H43" s="261"/>
      <c r="I43" s="261"/>
      <c r="J43" s="259"/>
      <c r="K43" s="288"/>
      <c r="L43" s="288"/>
      <c r="M43" s="16"/>
      <c r="N43" s="27"/>
      <c r="O43" s="27"/>
    </row>
    <row r="44" spans="1:15" ht="15.75" customHeight="1" x14ac:dyDescent="0.3">
      <c r="B44" s="34"/>
      <c r="C44" s="34"/>
      <c r="D44" s="34"/>
      <c r="E44" s="34">
        <v>6392</v>
      </c>
      <c r="F44" s="30" t="s">
        <v>70</v>
      </c>
      <c r="G44" s="261"/>
      <c r="H44" s="261"/>
      <c r="I44" s="261"/>
      <c r="J44" s="259"/>
      <c r="K44" s="288"/>
      <c r="L44" s="288"/>
      <c r="M44" s="16"/>
      <c r="N44" s="27"/>
      <c r="O44" s="27"/>
    </row>
    <row r="45" spans="1:15" ht="15.75" customHeight="1" x14ac:dyDescent="0.3">
      <c r="B45" s="34"/>
      <c r="C45" s="34"/>
      <c r="D45" s="34"/>
      <c r="E45" s="34">
        <v>6393</v>
      </c>
      <c r="F45" s="30" t="s">
        <v>71</v>
      </c>
      <c r="G45" s="261"/>
      <c r="H45" s="261"/>
      <c r="I45" s="261"/>
      <c r="J45" s="259"/>
      <c r="K45" s="288"/>
      <c r="L45" s="288"/>
      <c r="M45" s="16"/>
      <c r="N45" s="27"/>
      <c r="O45" s="27"/>
    </row>
    <row r="46" spans="1:15" ht="15.75" hidden="1" customHeight="1" x14ac:dyDescent="0.3">
      <c r="B46" s="34"/>
      <c r="C46" s="34"/>
      <c r="D46" s="34"/>
      <c r="E46" s="34">
        <v>6394</v>
      </c>
      <c r="F46" s="30" t="s">
        <v>72</v>
      </c>
      <c r="G46" s="261"/>
      <c r="H46" s="261"/>
      <c r="I46" s="261"/>
      <c r="J46" s="259"/>
      <c r="K46" s="288"/>
      <c r="L46" s="288"/>
      <c r="M46" s="16"/>
      <c r="N46" s="27"/>
      <c r="O46" s="27"/>
    </row>
    <row r="47" spans="1:15" ht="15.75" customHeight="1" x14ac:dyDescent="0.3">
      <c r="B47" s="34"/>
      <c r="C47" s="34">
        <v>64</v>
      </c>
      <c r="D47" s="34"/>
      <c r="E47" s="34"/>
      <c r="F47" s="30" t="s">
        <v>73</v>
      </c>
      <c r="G47" s="260">
        <f t="shared" ref="G47:J47" si="17">G48+G56</f>
        <v>0</v>
      </c>
      <c r="H47" s="260">
        <f t="shared" si="17"/>
        <v>0</v>
      </c>
      <c r="I47" s="260">
        <f t="shared" si="17"/>
        <v>0</v>
      </c>
      <c r="J47" s="260">
        <f t="shared" si="17"/>
        <v>0</v>
      </c>
      <c r="K47" s="288" t="e">
        <f t="shared" ref="K47:K48" si="18">J47/G47*100</f>
        <v>#DIV/0!</v>
      </c>
      <c r="L47" s="288" t="e">
        <f t="shared" ref="L47:L48" si="19">J47/I47*100</f>
        <v>#DIV/0!</v>
      </c>
      <c r="M47" s="16"/>
      <c r="N47" s="27"/>
      <c r="O47" s="27"/>
    </row>
    <row r="48" spans="1:15" ht="15.75" customHeight="1" x14ac:dyDescent="0.3">
      <c r="B48" s="34"/>
      <c r="C48" s="34"/>
      <c r="D48" s="34">
        <v>641</v>
      </c>
      <c r="E48" s="34"/>
      <c r="F48" s="30" t="s">
        <v>74</v>
      </c>
      <c r="G48" s="260">
        <f t="shared" ref="G48:J48" si="20">G49+G50+G51+G52+G53+G54+G55</f>
        <v>0</v>
      </c>
      <c r="H48" s="260">
        <f t="shared" si="20"/>
        <v>0</v>
      </c>
      <c r="I48" s="260">
        <f t="shared" si="20"/>
        <v>0</v>
      </c>
      <c r="J48" s="260">
        <f t="shared" si="20"/>
        <v>0</v>
      </c>
      <c r="K48" s="288" t="e">
        <f t="shared" si="18"/>
        <v>#DIV/0!</v>
      </c>
      <c r="L48" s="288" t="e">
        <f t="shared" si="19"/>
        <v>#DIV/0!</v>
      </c>
      <c r="M48" s="16"/>
      <c r="N48" s="27"/>
      <c r="O48" s="27"/>
    </row>
    <row r="49" spans="2:15" ht="15.75" hidden="1" customHeight="1" x14ac:dyDescent="0.3">
      <c r="B49" s="34"/>
      <c r="C49" s="34"/>
      <c r="D49" s="34"/>
      <c r="E49" s="34">
        <v>6412</v>
      </c>
      <c r="F49" s="30" t="s">
        <v>75</v>
      </c>
      <c r="G49" s="261"/>
      <c r="H49" s="261"/>
      <c r="I49" s="261"/>
      <c r="J49" s="259"/>
      <c r="K49" s="288"/>
      <c r="L49" s="288"/>
      <c r="M49" s="16"/>
      <c r="N49" s="27"/>
      <c r="O49" s="27"/>
    </row>
    <row r="50" spans="2:15" ht="15.75" customHeight="1" x14ac:dyDescent="0.3">
      <c r="B50" s="34"/>
      <c r="C50" s="34"/>
      <c r="D50" s="34"/>
      <c r="E50" s="34">
        <v>6413</v>
      </c>
      <c r="F50" s="30" t="s">
        <v>76</v>
      </c>
      <c r="G50" s="261"/>
      <c r="H50" s="261"/>
      <c r="I50" s="261"/>
      <c r="J50" s="259"/>
      <c r="K50" s="288"/>
      <c r="L50" s="288"/>
      <c r="M50" s="16"/>
      <c r="N50" s="27"/>
      <c r="O50" s="27"/>
    </row>
    <row r="51" spans="2:15" ht="15.75" customHeight="1" x14ac:dyDescent="0.3">
      <c r="B51" s="34"/>
      <c r="C51" s="34"/>
      <c r="D51" s="34"/>
      <c r="E51" s="34">
        <v>6414</v>
      </c>
      <c r="F51" s="30" t="s">
        <v>77</v>
      </c>
      <c r="G51" s="261"/>
      <c r="H51" s="261"/>
      <c r="I51" s="261"/>
      <c r="J51" s="259"/>
      <c r="K51" s="288"/>
      <c r="L51" s="288"/>
      <c r="M51" s="16"/>
      <c r="N51" s="27"/>
      <c r="O51" s="27"/>
    </row>
    <row r="52" spans="2:15" ht="15.75" hidden="1" customHeight="1" x14ac:dyDescent="0.3">
      <c r="B52" s="34"/>
      <c r="C52" s="34"/>
      <c r="D52" s="34"/>
      <c r="E52" s="34">
        <v>6415</v>
      </c>
      <c r="F52" s="30" t="s">
        <v>78</v>
      </c>
      <c r="G52" s="261"/>
      <c r="H52" s="261"/>
      <c r="I52" s="261"/>
      <c r="J52" s="259"/>
      <c r="K52" s="288"/>
      <c r="L52" s="288"/>
      <c r="M52" s="16"/>
      <c r="N52" s="27"/>
      <c r="O52" s="27"/>
    </row>
    <row r="53" spans="2:15" ht="15.75" hidden="1" customHeight="1" x14ac:dyDescent="0.3">
      <c r="B53" s="34"/>
      <c r="C53" s="34"/>
      <c r="D53" s="34"/>
      <c r="E53" s="34">
        <v>6416</v>
      </c>
      <c r="F53" s="30" t="s">
        <v>79</v>
      </c>
      <c r="G53" s="261"/>
      <c r="H53" s="261"/>
      <c r="I53" s="261"/>
      <c r="J53" s="259"/>
      <c r="K53" s="288"/>
      <c r="L53" s="288"/>
      <c r="M53" s="16"/>
      <c r="N53" s="27"/>
      <c r="O53" s="27"/>
    </row>
    <row r="54" spans="2:15" ht="15.75" hidden="1" customHeight="1" x14ac:dyDescent="0.3">
      <c r="B54" s="34"/>
      <c r="C54" s="34"/>
      <c r="D54" s="34"/>
      <c r="E54" s="34">
        <v>6417</v>
      </c>
      <c r="F54" s="30" t="s">
        <v>80</v>
      </c>
      <c r="G54" s="261"/>
      <c r="H54" s="261"/>
      <c r="I54" s="261"/>
      <c r="J54" s="259"/>
      <c r="K54" s="288"/>
      <c r="L54" s="288"/>
      <c r="M54" s="16"/>
      <c r="N54" s="27"/>
      <c r="O54" s="27"/>
    </row>
    <row r="55" spans="2:15" ht="15.75" customHeight="1" x14ac:dyDescent="0.3">
      <c r="B55" s="34"/>
      <c r="C55" s="34"/>
      <c r="D55" s="34"/>
      <c r="E55" s="34">
        <v>6419</v>
      </c>
      <c r="F55" s="30" t="s">
        <v>81</v>
      </c>
      <c r="G55" s="261"/>
      <c r="H55" s="261"/>
      <c r="I55" s="261"/>
      <c r="J55" s="259"/>
      <c r="K55" s="288"/>
      <c r="L55" s="288"/>
      <c r="M55" s="16"/>
      <c r="N55" s="27"/>
      <c r="O55" s="27"/>
    </row>
    <row r="56" spans="2:15" ht="15.75" customHeight="1" x14ac:dyDescent="0.3">
      <c r="B56" s="34"/>
      <c r="C56" s="34"/>
      <c r="D56" s="34">
        <v>642</v>
      </c>
      <c r="E56" s="34"/>
      <c r="F56" s="31" t="s">
        <v>82</v>
      </c>
      <c r="G56" s="260">
        <f t="shared" ref="G56:J56" si="21">G57</f>
        <v>0</v>
      </c>
      <c r="H56" s="260">
        <f t="shared" si="21"/>
        <v>0</v>
      </c>
      <c r="I56" s="260">
        <f t="shared" si="21"/>
        <v>0</v>
      </c>
      <c r="J56" s="260">
        <f t="shared" si="21"/>
        <v>0</v>
      </c>
      <c r="K56" s="288" t="e">
        <f>J56/G56*100</f>
        <v>#DIV/0!</v>
      </c>
      <c r="L56" s="288" t="e">
        <f>J56/I56*100</f>
        <v>#DIV/0!</v>
      </c>
      <c r="M56" s="16"/>
      <c r="N56" s="27"/>
      <c r="O56" s="27"/>
    </row>
    <row r="57" spans="2:15" ht="15.75" customHeight="1" x14ac:dyDescent="0.3">
      <c r="B57" s="34"/>
      <c r="C57" s="34"/>
      <c r="D57" s="34"/>
      <c r="E57" s="34">
        <v>6429</v>
      </c>
      <c r="F57" s="30" t="s">
        <v>83</v>
      </c>
      <c r="G57" s="261"/>
      <c r="H57" s="261"/>
      <c r="I57" s="261"/>
      <c r="J57" s="259"/>
      <c r="K57" s="288"/>
      <c r="L57" s="288"/>
      <c r="M57" s="16"/>
      <c r="N57" s="27"/>
      <c r="O57" s="27"/>
    </row>
    <row r="58" spans="2:15" ht="29.25" customHeight="1" x14ac:dyDescent="0.3">
      <c r="B58" s="34"/>
      <c r="C58" s="34">
        <v>65</v>
      </c>
      <c r="D58" s="34"/>
      <c r="E58" s="34"/>
      <c r="F58" s="30" t="s">
        <v>84</v>
      </c>
      <c r="G58" s="260">
        <f t="shared" ref="G58:J58" si="22">G59+G64</f>
        <v>0</v>
      </c>
      <c r="H58" s="260">
        <f t="shared" si="22"/>
        <v>0</v>
      </c>
      <c r="I58" s="260">
        <f t="shared" si="22"/>
        <v>0</v>
      </c>
      <c r="J58" s="260">
        <f t="shared" si="22"/>
        <v>0</v>
      </c>
      <c r="K58" s="288" t="e">
        <f t="shared" ref="K58:K59" si="23">J58/G58*100</f>
        <v>#DIV/0!</v>
      </c>
      <c r="L58" s="288" t="e">
        <f t="shared" ref="L58:L59" si="24">J58/I58*100</f>
        <v>#DIV/0!</v>
      </c>
      <c r="M58" s="16"/>
      <c r="N58" s="27"/>
      <c r="O58" s="27"/>
    </row>
    <row r="59" spans="2:15" ht="15.75" hidden="1" customHeight="1" x14ac:dyDescent="0.3">
      <c r="B59" s="34"/>
      <c r="C59" s="34"/>
      <c r="D59" s="34">
        <v>651</v>
      </c>
      <c r="E59" s="34"/>
      <c r="F59" s="30" t="s">
        <v>85</v>
      </c>
      <c r="G59" s="260">
        <f t="shared" ref="G59:J59" si="25">G60+G61+G62+G63</f>
        <v>0</v>
      </c>
      <c r="H59" s="260">
        <f t="shared" si="25"/>
        <v>0</v>
      </c>
      <c r="I59" s="260">
        <f t="shared" si="25"/>
        <v>0</v>
      </c>
      <c r="J59" s="260">
        <f t="shared" si="25"/>
        <v>0</v>
      </c>
      <c r="K59" s="288" t="e">
        <f t="shared" si="23"/>
        <v>#DIV/0!</v>
      </c>
      <c r="L59" s="288" t="e">
        <f t="shared" si="24"/>
        <v>#DIV/0!</v>
      </c>
      <c r="M59" s="16"/>
      <c r="N59" s="27"/>
      <c r="O59" s="27"/>
    </row>
    <row r="60" spans="2:15" ht="15.75" hidden="1" customHeight="1" x14ac:dyDescent="0.3">
      <c r="B60" s="34"/>
      <c r="C60" s="34"/>
      <c r="D60" s="34"/>
      <c r="E60" s="34">
        <v>6511</v>
      </c>
      <c r="F60" s="30" t="s">
        <v>86</v>
      </c>
      <c r="G60" s="260"/>
      <c r="H60" s="260"/>
      <c r="I60" s="260"/>
      <c r="J60" s="262"/>
      <c r="K60" s="288"/>
      <c r="L60" s="288"/>
      <c r="M60" s="16"/>
      <c r="N60" s="27"/>
      <c r="O60" s="27"/>
    </row>
    <row r="61" spans="2:15" ht="15.75" hidden="1" customHeight="1" x14ac:dyDescent="0.3">
      <c r="B61" s="34"/>
      <c r="C61" s="34"/>
      <c r="D61" s="34"/>
      <c r="E61" s="34">
        <v>6512</v>
      </c>
      <c r="F61" s="30" t="s">
        <v>87</v>
      </c>
      <c r="G61" s="260"/>
      <c r="H61" s="260"/>
      <c r="I61" s="260"/>
      <c r="J61" s="262"/>
      <c r="K61" s="288"/>
      <c r="L61" s="288"/>
      <c r="M61" s="16"/>
      <c r="N61" s="27"/>
      <c r="O61" s="27"/>
    </row>
    <row r="62" spans="2:15" ht="15.75" hidden="1" customHeight="1" x14ac:dyDescent="0.3">
      <c r="B62" s="34"/>
      <c r="C62" s="34"/>
      <c r="D62" s="34"/>
      <c r="E62" s="34">
        <v>6513</v>
      </c>
      <c r="F62" s="30" t="s">
        <v>88</v>
      </c>
      <c r="G62" s="260"/>
      <c r="H62" s="260"/>
      <c r="I62" s="260"/>
      <c r="J62" s="262"/>
      <c r="K62" s="288"/>
      <c r="L62" s="288"/>
      <c r="M62" s="16"/>
      <c r="N62" s="27"/>
      <c r="O62" s="27"/>
    </row>
    <row r="63" spans="2:15" ht="15.75" hidden="1" customHeight="1" x14ac:dyDescent="0.3">
      <c r="B63" s="34"/>
      <c r="C63" s="34"/>
      <c r="D63" s="34"/>
      <c r="E63" s="34">
        <v>6514</v>
      </c>
      <c r="F63" s="30" t="s">
        <v>89</v>
      </c>
      <c r="G63" s="260"/>
      <c r="H63" s="260"/>
      <c r="I63" s="260"/>
      <c r="J63" s="262"/>
      <c r="K63" s="288"/>
      <c r="L63" s="288"/>
      <c r="M63" s="16"/>
      <c r="N63" s="27"/>
      <c r="O63" s="27"/>
    </row>
    <row r="64" spans="2:15" ht="15.75" customHeight="1" x14ac:dyDescent="0.3">
      <c r="B64" s="34"/>
      <c r="C64" s="34"/>
      <c r="D64" s="34">
        <v>652</v>
      </c>
      <c r="E64" s="34"/>
      <c r="F64" s="30" t="s">
        <v>90</v>
      </c>
      <c r="G64" s="260">
        <f t="shared" ref="G64:J64" si="26">G65+G66+G67+G68+G69+G70+G71</f>
        <v>0</v>
      </c>
      <c r="H64" s="260">
        <f t="shared" si="26"/>
        <v>0</v>
      </c>
      <c r="I64" s="260">
        <f t="shared" si="26"/>
        <v>0</v>
      </c>
      <c r="J64" s="260">
        <f t="shared" si="26"/>
        <v>0</v>
      </c>
      <c r="K64" s="288" t="e">
        <f>J64/G64*100</f>
        <v>#DIV/0!</v>
      </c>
      <c r="L64" s="288" t="e">
        <f>J64/I64*100</f>
        <v>#DIV/0!</v>
      </c>
      <c r="M64" s="16"/>
      <c r="N64" s="27"/>
      <c r="O64" s="27"/>
    </row>
    <row r="65" spans="2:15" ht="15.75" hidden="1" customHeight="1" x14ac:dyDescent="0.3">
      <c r="B65" s="34"/>
      <c r="C65" s="34"/>
      <c r="D65" s="34"/>
      <c r="E65" s="34">
        <v>6521</v>
      </c>
      <c r="F65" s="30" t="s">
        <v>91</v>
      </c>
      <c r="G65" s="261"/>
      <c r="H65" s="261"/>
      <c r="I65" s="261"/>
      <c r="J65" s="259"/>
      <c r="K65" s="288"/>
      <c r="L65" s="288"/>
      <c r="M65" s="16"/>
      <c r="N65" s="27"/>
      <c r="O65" s="27"/>
    </row>
    <row r="66" spans="2:15" ht="15.75" hidden="1" customHeight="1" x14ac:dyDescent="0.3">
      <c r="B66" s="34"/>
      <c r="C66" s="34"/>
      <c r="D66" s="34"/>
      <c r="E66" s="34">
        <v>6522</v>
      </c>
      <c r="F66" s="30" t="s">
        <v>92</v>
      </c>
      <c r="G66" s="261"/>
      <c r="H66" s="261"/>
      <c r="I66" s="261"/>
      <c r="J66" s="259"/>
      <c r="K66" s="288"/>
      <c r="L66" s="288"/>
      <c r="M66" s="16"/>
      <c r="N66" s="27"/>
      <c r="O66" s="27"/>
    </row>
    <row r="67" spans="2:15" ht="15.75" hidden="1" customHeight="1" x14ac:dyDescent="0.3">
      <c r="B67" s="34"/>
      <c r="C67" s="34"/>
      <c r="D67" s="34"/>
      <c r="E67" s="34">
        <v>6524</v>
      </c>
      <c r="F67" s="30" t="s">
        <v>93</v>
      </c>
      <c r="G67" s="261"/>
      <c r="H67" s="261"/>
      <c r="I67" s="261"/>
      <c r="J67" s="259"/>
      <c r="K67" s="288"/>
      <c r="L67" s="288"/>
      <c r="M67" s="16"/>
      <c r="N67" s="27"/>
      <c r="O67" s="27"/>
    </row>
    <row r="68" spans="2:15" ht="15.75" hidden="1" customHeight="1" x14ac:dyDescent="0.3">
      <c r="B68" s="34"/>
      <c r="C68" s="34"/>
      <c r="D68" s="34"/>
      <c r="E68" s="34">
        <v>6525</v>
      </c>
      <c r="F68" s="30" t="s">
        <v>94</v>
      </c>
      <c r="G68" s="261"/>
      <c r="H68" s="261"/>
      <c r="I68" s="261"/>
      <c r="J68" s="259"/>
      <c r="K68" s="288"/>
      <c r="L68" s="288"/>
      <c r="M68" s="16"/>
      <c r="N68" s="27"/>
      <c r="O68" s="27"/>
    </row>
    <row r="69" spans="2:15" ht="15.75" customHeight="1" x14ac:dyDescent="0.3">
      <c r="B69" s="34"/>
      <c r="C69" s="34"/>
      <c r="D69" s="34"/>
      <c r="E69" s="34">
        <v>6526</v>
      </c>
      <c r="F69" s="30" t="s">
        <v>95</v>
      </c>
      <c r="G69" s="261"/>
      <c r="H69" s="261">
        <v>0</v>
      </c>
      <c r="I69" s="261">
        <v>0</v>
      </c>
      <c r="J69" s="259"/>
      <c r="K69" s="288"/>
      <c r="L69" s="288"/>
      <c r="M69" s="16"/>
      <c r="N69" s="27"/>
      <c r="O69" s="27"/>
    </row>
    <row r="70" spans="2:15" ht="15.75" hidden="1" customHeight="1" x14ac:dyDescent="0.3">
      <c r="B70" s="34"/>
      <c r="C70" s="34"/>
      <c r="D70" s="34"/>
      <c r="E70" s="34">
        <v>6527</v>
      </c>
      <c r="F70" s="30" t="s">
        <v>96</v>
      </c>
      <c r="G70" s="261"/>
      <c r="H70" s="261"/>
      <c r="I70" s="261"/>
      <c r="J70" s="259"/>
      <c r="K70" s="288"/>
      <c r="L70" s="288"/>
      <c r="M70" s="16"/>
      <c r="N70" s="27"/>
      <c r="O70" s="27"/>
    </row>
    <row r="71" spans="2:15" ht="15.75" hidden="1" customHeight="1" x14ac:dyDescent="0.3">
      <c r="B71" s="34"/>
      <c r="C71" s="34"/>
      <c r="D71" s="38"/>
      <c r="E71" s="38">
        <v>6528</v>
      </c>
      <c r="F71" s="30" t="s">
        <v>97</v>
      </c>
      <c r="G71" s="261"/>
      <c r="H71" s="261"/>
      <c r="I71" s="261"/>
      <c r="J71" s="259"/>
      <c r="K71" s="288"/>
      <c r="L71" s="288"/>
      <c r="M71" s="16"/>
      <c r="N71" s="27"/>
      <c r="O71" s="27"/>
    </row>
    <row r="72" spans="2:15" ht="27.75" customHeight="1" x14ac:dyDescent="0.3">
      <c r="B72" s="34"/>
      <c r="C72" s="34">
        <v>66</v>
      </c>
      <c r="D72" s="38"/>
      <c r="E72" s="38"/>
      <c r="F72" s="30" t="s">
        <v>98</v>
      </c>
      <c r="G72" s="260">
        <f t="shared" ref="G72:J72" si="27">G73+G76</f>
        <v>5709.58</v>
      </c>
      <c r="H72" s="260">
        <f t="shared" si="27"/>
        <v>7300</v>
      </c>
      <c r="I72" s="260">
        <f t="shared" si="27"/>
        <v>7300</v>
      </c>
      <c r="J72" s="260">
        <f t="shared" si="27"/>
        <v>14526.800000000001</v>
      </c>
      <c r="K72" s="288">
        <f t="shared" ref="K72:K73" si="28">J72/G72*100</f>
        <v>254.42852188777459</v>
      </c>
      <c r="L72" s="288">
        <f t="shared" ref="L72:L73" si="29">J72/I72*100</f>
        <v>198.99726027397261</v>
      </c>
      <c r="M72" s="16"/>
      <c r="N72" s="27"/>
      <c r="O72" s="27"/>
    </row>
    <row r="73" spans="2:15" ht="15.75" customHeight="1" x14ac:dyDescent="0.3">
      <c r="B73" s="34"/>
      <c r="C73" s="39"/>
      <c r="D73" s="38">
        <v>661</v>
      </c>
      <c r="E73" s="38"/>
      <c r="F73" s="30" t="s">
        <v>99</v>
      </c>
      <c r="G73" s="260">
        <f t="shared" ref="G73:J73" si="30">G74+G75</f>
        <v>5709.58</v>
      </c>
      <c r="H73" s="260">
        <f t="shared" si="30"/>
        <v>7300</v>
      </c>
      <c r="I73" s="260">
        <f t="shared" si="30"/>
        <v>7300</v>
      </c>
      <c r="J73" s="260">
        <f t="shared" si="30"/>
        <v>11451.2</v>
      </c>
      <c r="K73" s="288">
        <f t="shared" si="28"/>
        <v>200.56116211700336</v>
      </c>
      <c r="L73" s="288">
        <f t="shared" si="29"/>
        <v>156.86575342465753</v>
      </c>
      <c r="M73" s="16"/>
      <c r="N73" s="27"/>
      <c r="O73" s="27"/>
    </row>
    <row r="74" spans="2:15" ht="15.75" customHeight="1" x14ac:dyDescent="0.3">
      <c r="B74" s="34"/>
      <c r="C74" s="39"/>
      <c r="D74" s="38"/>
      <c r="E74" s="38">
        <v>6614</v>
      </c>
      <c r="F74" s="30" t="s">
        <v>100</v>
      </c>
      <c r="G74" s="261"/>
      <c r="H74" s="261">
        <v>0</v>
      </c>
      <c r="I74" s="261">
        <v>0</v>
      </c>
      <c r="J74" s="259"/>
      <c r="K74" s="288"/>
      <c r="L74" s="288"/>
      <c r="M74" s="16"/>
      <c r="N74" s="27"/>
      <c r="O74" s="27"/>
    </row>
    <row r="75" spans="2:15" ht="15.75" customHeight="1" x14ac:dyDescent="0.3">
      <c r="B75" s="34"/>
      <c r="C75" s="39"/>
      <c r="D75" s="38"/>
      <c r="E75" s="38">
        <v>6615</v>
      </c>
      <c r="F75" s="30" t="s">
        <v>101</v>
      </c>
      <c r="G75" s="261">
        <v>5709.58</v>
      </c>
      <c r="H75" s="261">
        <v>7300</v>
      </c>
      <c r="I75" s="261">
        <v>7300</v>
      </c>
      <c r="J75" s="259">
        <v>11451.2</v>
      </c>
      <c r="K75" s="288"/>
      <c r="L75" s="288"/>
      <c r="M75" s="16"/>
      <c r="N75" s="27"/>
      <c r="O75" s="27"/>
    </row>
    <row r="76" spans="2:15" ht="42.75" customHeight="1" x14ac:dyDescent="0.3">
      <c r="B76" s="34"/>
      <c r="C76" s="39"/>
      <c r="D76" s="38">
        <v>663</v>
      </c>
      <c r="E76" s="38"/>
      <c r="F76" s="30" t="s">
        <v>102</v>
      </c>
      <c r="G76" s="260">
        <f t="shared" ref="G76:J76" si="31">G77+G78+G79+G80</f>
        <v>0</v>
      </c>
      <c r="H76" s="260">
        <f t="shared" si="31"/>
        <v>0</v>
      </c>
      <c r="I76" s="260">
        <f t="shared" si="31"/>
        <v>0</v>
      </c>
      <c r="J76" s="260">
        <f t="shared" si="31"/>
        <v>3075.6</v>
      </c>
      <c r="K76" s="288" t="e">
        <f>J76/G76*100</f>
        <v>#DIV/0!</v>
      </c>
      <c r="L76" s="288" t="e">
        <f>J76/I76*100</f>
        <v>#DIV/0!</v>
      </c>
      <c r="M76" s="16"/>
      <c r="N76" s="27"/>
      <c r="O76" s="27"/>
    </row>
    <row r="77" spans="2:15" ht="15.75" customHeight="1" x14ac:dyDescent="0.3">
      <c r="B77" s="34"/>
      <c r="C77" s="39"/>
      <c r="D77" s="38"/>
      <c r="E77" s="38">
        <v>6631</v>
      </c>
      <c r="F77" s="30" t="s">
        <v>103</v>
      </c>
      <c r="G77" s="261"/>
      <c r="H77" s="261"/>
      <c r="I77" s="261"/>
      <c r="J77" s="259"/>
      <c r="K77" s="288"/>
      <c r="L77" s="288"/>
      <c r="M77" s="16"/>
      <c r="N77" s="27"/>
      <c r="O77" s="27"/>
    </row>
    <row r="78" spans="2:15" ht="15.75" customHeight="1" x14ac:dyDescent="0.3">
      <c r="B78" s="34"/>
      <c r="C78" s="39"/>
      <c r="D78" s="38"/>
      <c r="E78" s="38">
        <v>6632</v>
      </c>
      <c r="F78" s="30" t="s">
        <v>104</v>
      </c>
      <c r="G78" s="261"/>
      <c r="H78" s="261"/>
      <c r="I78" s="261"/>
      <c r="J78" s="259">
        <v>3075.6</v>
      </c>
      <c r="K78" s="288"/>
      <c r="L78" s="288"/>
      <c r="M78" s="16"/>
      <c r="N78" s="27"/>
      <c r="O78" s="27"/>
    </row>
    <row r="79" spans="2:15" ht="15.75" hidden="1" customHeight="1" x14ac:dyDescent="0.3">
      <c r="B79" s="34"/>
      <c r="C79" s="39"/>
      <c r="D79" s="38"/>
      <c r="E79" s="38">
        <v>6633</v>
      </c>
      <c r="F79" s="30" t="s">
        <v>105</v>
      </c>
      <c r="G79" s="261"/>
      <c r="H79" s="261"/>
      <c r="I79" s="261"/>
      <c r="J79" s="259"/>
      <c r="K79" s="288"/>
      <c r="L79" s="288"/>
      <c r="M79" s="16"/>
      <c r="N79" s="27"/>
      <c r="O79" s="27"/>
    </row>
    <row r="80" spans="2:15" ht="15.75" hidden="1" customHeight="1" x14ac:dyDescent="0.3">
      <c r="B80" s="34"/>
      <c r="C80" s="39"/>
      <c r="D80" s="38"/>
      <c r="E80" s="38">
        <v>6634</v>
      </c>
      <c r="F80" s="30" t="s">
        <v>106</v>
      </c>
      <c r="G80" s="261"/>
      <c r="H80" s="261"/>
      <c r="I80" s="261"/>
      <c r="J80" s="259"/>
      <c r="K80" s="288"/>
      <c r="L80" s="288"/>
      <c r="M80" s="16"/>
      <c r="N80" s="27"/>
      <c r="O80" s="27"/>
    </row>
    <row r="81" spans="2:15" ht="27" customHeight="1" x14ac:dyDescent="0.3">
      <c r="B81" s="34"/>
      <c r="C81" s="39">
        <v>67</v>
      </c>
      <c r="D81" s="40"/>
      <c r="E81" s="40"/>
      <c r="F81" s="28" t="s">
        <v>107</v>
      </c>
      <c r="G81" s="260">
        <f t="shared" ref="G81:J81" si="32">G82</f>
        <v>1102677.5963899398</v>
      </c>
      <c r="H81" s="260">
        <f t="shared" si="32"/>
        <v>2291213</v>
      </c>
      <c r="I81" s="260">
        <f t="shared" si="32"/>
        <v>2291213</v>
      </c>
      <c r="J81" s="260">
        <f t="shared" si="32"/>
        <v>1236638.98</v>
      </c>
      <c r="K81" s="288">
        <f t="shared" ref="K81:K82" si="33">J81/G81*100</f>
        <v>112.14873540993639</v>
      </c>
      <c r="L81" s="288">
        <f t="shared" ref="L81:L82" si="34">J81/I81*100</f>
        <v>53.973112931883684</v>
      </c>
      <c r="M81" s="16"/>
      <c r="N81" s="27"/>
      <c r="O81" s="27"/>
    </row>
    <row r="82" spans="2:15" ht="26.25" customHeight="1" x14ac:dyDescent="0.3">
      <c r="B82" s="34"/>
      <c r="C82" s="39"/>
      <c r="D82" s="40">
        <v>671</v>
      </c>
      <c r="E82" s="40"/>
      <c r="F82" s="28" t="s">
        <v>108</v>
      </c>
      <c r="G82" s="260">
        <f t="shared" ref="G82:J82" si="35">G83+G84+G85</f>
        <v>1102677.5963899398</v>
      </c>
      <c r="H82" s="260">
        <f t="shared" si="35"/>
        <v>2291213</v>
      </c>
      <c r="I82" s="260">
        <f t="shared" si="35"/>
        <v>2291213</v>
      </c>
      <c r="J82" s="260">
        <f t="shared" si="35"/>
        <v>1236638.98</v>
      </c>
      <c r="K82" s="288">
        <f t="shared" si="33"/>
        <v>112.14873540993639</v>
      </c>
      <c r="L82" s="288">
        <f t="shared" si="34"/>
        <v>53.973112931883684</v>
      </c>
      <c r="M82" s="16"/>
      <c r="N82" s="27"/>
      <c r="O82" s="27"/>
    </row>
    <row r="83" spans="2:15" ht="30.75" customHeight="1" x14ac:dyDescent="0.3">
      <c r="B83" s="34"/>
      <c r="C83" s="34"/>
      <c r="D83" s="38"/>
      <c r="E83" s="38">
        <v>6711</v>
      </c>
      <c r="F83" s="30" t="s">
        <v>109</v>
      </c>
      <c r="G83" s="261">
        <f>'izvršenje 2022'!J62</f>
        <v>1098844.8523458757</v>
      </c>
      <c r="H83" s="259">
        <f>'Posebni dio'!C162</f>
        <v>2244932</v>
      </c>
      <c r="I83" s="259">
        <f>'Posebni dio'!D162</f>
        <v>2244932</v>
      </c>
      <c r="J83" s="259">
        <f>'Posebni dio'!E162</f>
        <v>1225450.23</v>
      </c>
      <c r="K83" s="288"/>
      <c r="L83" s="288"/>
      <c r="M83" s="16"/>
      <c r="N83" s="27"/>
      <c r="O83" s="27"/>
    </row>
    <row r="84" spans="2:15" ht="36" customHeight="1" x14ac:dyDescent="0.3">
      <c r="B84" s="34"/>
      <c r="C84" s="34"/>
      <c r="D84" s="38"/>
      <c r="E84" s="38">
        <v>6712</v>
      </c>
      <c r="F84" s="30" t="s">
        <v>110</v>
      </c>
      <c r="G84" s="261">
        <f>'izvršenje 2022'!J63</f>
        <v>3832.7440440639725</v>
      </c>
      <c r="H84" s="259">
        <f>'Posebni dio'!C163</f>
        <v>46281</v>
      </c>
      <c r="I84" s="259">
        <f>'Posebni dio'!D163</f>
        <v>46281</v>
      </c>
      <c r="J84" s="259">
        <f>'Posebni dio'!E163</f>
        <v>11188.75</v>
      </c>
      <c r="K84" s="288"/>
      <c r="L84" s="288"/>
      <c r="M84" s="16"/>
      <c r="N84" s="27"/>
      <c r="O84" s="27"/>
    </row>
    <row r="85" spans="2:15" ht="15.75" hidden="1" customHeight="1" x14ac:dyDescent="0.3">
      <c r="B85" s="34"/>
      <c r="C85" s="34"/>
      <c r="D85" s="38"/>
      <c r="E85" s="38">
        <v>6714</v>
      </c>
      <c r="F85" s="30" t="s">
        <v>111</v>
      </c>
      <c r="G85" s="261"/>
      <c r="H85" s="261"/>
      <c r="I85" s="261"/>
      <c r="J85" s="259"/>
      <c r="K85" s="288"/>
      <c r="L85" s="288"/>
      <c r="M85" s="16"/>
      <c r="N85" s="27"/>
      <c r="O85" s="27"/>
    </row>
    <row r="86" spans="2:15" ht="15.75" customHeight="1" x14ac:dyDescent="0.3">
      <c r="B86" s="34"/>
      <c r="C86" s="34">
        <v>68</v>
      </c>
      <c r="D86" s="34"/>
      <c r="E86" s="34"/>
      <c r="F86" s="30" t="s">
        <v>112</v>
      </c>
      <c r="G86" s="260">
        <f t="shared" ref="G86:J86" si="36">G87</f>
        <v>0</v>
      </c>
      <c r="H86" s="260">
        <f t="shared" si="36"/>
        <v>0</v>
      </c>
      <c r="I86" s="260">
        <f t="shared" si="36"/>
        <v>0</v>
      </c>
      <c r="J86" s="260">
        <f t="shared" si="36"/>
        <v>0</v>
      </c>
      <c r="K86" s="288" t="e">
        <f>J86/G86*100</f>
        <v>#DIV/0!</v>
      </c>
      <c r="L86" s="288" t="e">
        <f>J86/I86*100</f>
        <v>#DIV/0!</v>
      </c>
      <c r="M86" s="16"/>
      <c r="N86" s="27"/>
      <c r="O86" s="27"/>
    </row>
    <row r="87" spans="2:15" ht="15.75" customHeight="1" x14ac:dyDescent="0.3">
      <c r="B87" s="34"/>
      <c r="C87" s="34"/>
      <c r="D87" s="34">
        <v>683</v>
      </c>
      <c r="E87" s="34"/>
      <c r="F87" s="30" t="s">
        <v>113</v>
      </c>
      <c r="G87" s="261"/>
      <c r="H87" s="261"/>
      <c r="I87" s="261"/>
      <c r="J87" s="259"/>
      <c r="K87" s="288"/>
      <c r="L87" s="288"/>
      <c r="M87" s="16"/>
      <c r="N87" s="27"/>
      <c r="O87" s="27"/>
    </row>
    <row r="88" spans="2:15" ht="15.75" customHeight="1" x14ac:dyDescent="0.3">
      <c r="B88" s="39">
        <v>7</v>
      </c>
      <c r="C88" s="34"/>
      <c r="D88" s="38"/>
      <c r="E88" s="38"/>
      <c r="F88" s="30" t="s">
        <v>114</v>
      </c>
      <c r="G88" s="263">
        <f t="shared" ref="G88:J88" si="37">G89</f>
        <v>0</v>
      </c>
      <c r="H88" s="263">
        <f t="shared" si="37"/>
        <v>0</v>
      </c>
      <c r="I88" s="263">
        <f t="shared" si="37"/>
        <v>0</v>
      </c>
      <c r="J88" s="263">
        <f t="shared" si="37"/>
        <v>0</v>
      </c>
      <c r="K88" s="288" t="e">
        <f t="shared" ref="K88:K91" si="38">J88/G88*100</f>
        <v>#DIV/0!</v>
      </c>
      <c r="L88" s="288" t="e">
        <f t="shared" ref="L88:L91" si="39">J88/I88*100</f>
        <v>#DIV/0!</v>
      </c>
      <c r="M88" s="16"/>
      <c r="N88" s="27"/>
      <c r="O88" s="27"/>
    </row>
    <row r="89" spans="2:15" ht="30.75" customHeight="1" x14ac:dyDescent="0.3">
      <c r="B89" s="34"/>
      <c r="C89" s="34">
        <v>72</v>
      </c>
      <c r="D89" s="38"/>
      <c r="E89" s="38"/>
      <c r="F89" s="35" t="s">
        <v>115</v>
      </c>
      <c r="G89" s="260">
        <f t="shared" ref="G89:J89" si="40">G90+G91+G93</f>
        <v>0</v>
      </c>
      <c r="H89" s="260">
        <f t="shared" si="40"/>
        <v>0</v>
      </c>
      <c r="I89" s="260">
        <f t="shared" si="40"/>
        <v>0</v>
      </c>
      <c r="J89" s="260">
        <f t="shared" si="40"/>
        <v>0</v>
      </c>
      <c r="K89" s="288" t="e">
        <f t="shared" si="38"/>
        <v>#DIV/0!</v>
      </c>
      <c r="L89" s="288" t="e">
        <f t="shared" si="39"/>
        <v>#DIV/0!</v>
      </c>
      <c r="M89" s="16"/>
      <c r="N89" s="27"/>
      <c r="O89" s="27"/>
    </row>
    <row r="90" spans="2:15" ht="15.75" hidden="1" customHeight="1" x14ac:dyDescent="0.3">
      <c r="B90" s="34"/>
      <c r="C90" s="34"/>
      <c r="D90" s="34">
        <v>721</v>
      </c>
      <c r="E90" s="34"/>
      <c r="F90" s="35" t="s">
        <v>116</v>
      </c>
      <c r="G90" s="261">
        <f t="shared" ref="G90:J91" si="41">G91</f>
        <v>0</v>
      </c>
      <c r="H90" s="261">
        <f t="shared" si="41"/>
        <v>0</v>
      </c>
      <c r="I90" s="261">
        <f t="shared" si="41"/>
        <v>0</v>
      </c>
      <c r="J90" s="261">
        <f t="shared" si="41"/>
        <v>0</v>
      </c>
      <c r="K90" s="288" t="e">
        <f t="shared" si="38"/>
        <v>#DIV/0!</v>
      </c>
      <c r="L90" s="288" t="e">
        <f t="shared" si="39"/>
        <v>#DIV/0!</v>
      </c>
      <c r="M90" s="16"/>
      <c r="N90" s="27"/>
      <c r="O90" s="27"/>
    </row>
    <row r="91" spans="2:15" ht="15.75" customHeight="1" x14ac:dyDescent="0.3">
      <c r="B91" s="34"/>
      <c r="C91" s="34"/>
      <c r="D91" s="34">
        <v>723</v>
      </c>
      <c r="E91" s="34"/>
      <c r="F91" s="35" t="s">
        <v>117</v>
      </c>
      <c r="G91" s="261">
        <f t="shared" si="41"/>
        <v>0</v>
      </c>
      <c r="H91" s="261">
        <f t="shared" si="41"/>
        <v>0</v>
      </c>
      <c r="I91" s="261">
        <f t="shared" si="41"/>
        <v>0</v>
      </c>
      <c r="J91" s="261">
        <f t="shared" si="41"/>
        <v>0</v>
      </c>
      <c r="K91" s="288" t="e">
        <f t="shared" si="38"/>
        <v>#DIV/0!</v>
      </c>
      <c r="L91" s="288" t="e">
        <f t="shared" si="39"/>
        <v>#DIV/0!</v>
      </c>
      <c r="M91" s="16"/>
      <c r="N91" s="27"/>
      <c r="O91" s="27"/>
    </row>
    <row r="92" spans="2:15" ht="15.75" customHeight="1" x14ac:dyDescent="0.3">
      <c r="B92" s="34"/>
      <c r="C92" s="34"/>
      <c r="D92" s="34"/>
      <c r="E92" s="34">
        <v>7231</v>
      </c>
      <c r="F92" s="35" t="s">
        <v>118</v>
      </c>
      <c r="G92" s="261"/>
      <c r="H92" s="261"/>
      <c r="I92" s="261"/>
      <c r="J92" s="259"/>
      <c r="K92" s="288"/>
      <c r="L92" s="288"/>
      <c r="M92" s="16"/>
      <c r="N92" s="27"/>
      <c r="O92" s="27"/>
    </row>
    <row r="93" spans="2:15" ht="15.75" customHeight="1" x14ac:dyDescent="0.3">
      <c r="B93" s="34"/>
      <c r="C93" s="34"/>
      <c r="D93" s="34">
        <v>725</v>
      </c>
      <c r="E93" s="34"/>
      <c r="F93" s="35" t="s">
        <v>119</v>
      </c>
      <c r="G93" s="261">
        <f t="shared" ref="G93:J93" si="42">G94</f>
        <v>0</v>
      </c>
      <c r="H93" s="261">
        <f t="shared" si="42"/>
        <v>0</v>
      </c>
      <c r="I93" s="261">
        <f t="shared" si="42"/>
        <v>0</v>
      </c>
      <c r="J93" s="261">
        <f t="shared" si="42"/>
        <v>0</v>
      </c>
      <c r="K93" s="288" t="e">
        <f>J93/G93*100</f>
        <v>#DIV/0!</v>
      </c>
      <c r="L93" s="288" t="e">
        <f>J93/I93*100</f>
        <v>#DIV/0!</v>
      </c>
      <c r="M93" s="16"/>
      <c r="N93" s="27"/>
      <c r="O93" s="27"/>
    </row>
    <row r="94" spans="2:15" ht="15.75" customHeight="1" x14ac:dyDescent="0.3">
      <c r="B94" s="34"/>
      <c r="C94" s="34"/>
      <c r="D94" s="34"/>
      <c r="E94" s="34">
        <v>7252</v>
      </c>
      <c r="F94" s="35" t="s">
        <v>120</v>
      </c>
      <c r="G94" s="261"/>
      <c r="H94" s="261"/>
      <c r="I94" s="261"/>
      <c r="J94" s="259"/>
      <c r="K94" s="290"/>
      <c r="L94" s="290"/>
      <c r="M94" s="16"/>
      <c r="N94" s="27"/>
      <c r="O94" s="27"/>
    </row>
    <row r="95" spans="2:15" ht="15.75" customHeight="1" x14ac:dyDescent="0.3">
      <c r="B95" s="34"/>
      <c r="C95" s="34"/>
      <c r="D95" s="34"/>
      <c r="E95" s="34"/>
      <c r="F95" s="30"/>
      <c r="G95" s="261"/>
      <c r="H95" s="261"/>
      <c r="I95" s="261"/>
      <c r="J95" s="259"/>
      <c r="K95" s="290"/>
      <c r="L95" s="290"/>
      <c r="M95" s="16"/>
      <c r="N95" s="27"/>
      <c r="O95" s="27"/>
    </row>
    <row r="96" spans="2:15" ht="15.75" customHeight="1" x14ac:dyDescent="0.3">
      <c r="B96" s="43"/>
      <c r="C96" s="43"/>
      <c r="D96" s="43"/>
      <c r="E96" s="43"/>
      <c r="F96" s="44"/>
      <c r="G96" s="308"/>
      <c r="H96" s="308"/>
      <c r="I96" s="308"/>
      <c r="J96" s="264"/>
      <c r="K96" s="296"/>
      <c r="L96" s="296"/>
      <c r="M96" s="16"/>
      <c r="N96" s="27"/>
      <c r="O96" s="27"/>
    </row>
    <row r="97" spans="2:15" ht="15.75" customHeight="1" x14ac:dyDescent="0.3">
      <c r="B97" s="45"/>
      <c r="C97" s="45"/>
      <c r="D97" s="45"/>
      <c r="E97" s="45"/>
      <c r="F97" s="45"/>
      <c r="G97" s="45"/>
      <c r="H97" s="45"/>
      <c r="I97" s="45"/>
      <c r="J97" s="45"/>
      <c r="N97" s="27"/>
      <c r="O97" s="27"/>
    </row>
    <row r="98" spans="2:15" ht="15.75" customHeight="1" x14ac:dyDescent="0.3">
      <c r="B98" s="45"/>
      <c r="C98" s="45"/>
      <c r="D98" s="45"/>
      <c r="E98" s="45"/>
      <c r="F98" s="45"/>
      <c r="G98" s="45"/>
      <c r="H98" s="45"/>
      <c r="I98" s="45"/>
      <c r="J98" s="45"/>
      <c r="N98" s="27"/>
      <c r="O98" s="27"/>
    </row>
    <row r="99" spans="2:15" ht="36.75" customHeight="1" x14ac:dyDescent="0.3">
      <c r="B99" s="327" t="s">
        <v>4</v>
      </c>
      <c r="C99" s="310"/>
      <c r="D99" s="310"/>
      <c r="E99" s="310"/>
      <c r="F99" s="311"/>
      <c r="G99" s="19" t="s">
        <v>34</v>
      </c>
      <c r="H99" s="19" t="s">
        <v>6</v>
      </c>
      <c r="I99" s="19" t="s">
        <v>7</v>
      </c>
      <c r="J99" s="19" t="s">
        <v>35</v>
      </c>
      <c r="K99" s="23" t="s">
        <v>9</v>
      </c>
      <c r="L99" s="23" t="s">
        <v>10</v>
      </c>
      <c r="M99" s="24"/>
      <c r="N99" s="27"/>
      <c r="O99" s="27"/>
    </row>
    <row r="100" spans="2:15" ht="15.75" customHeight="1" x14ac:dyDescent="0.3">
      <c r="B100" s="327">
        <v>1</v>
      </c>
      <c r="C100" s="310"/>
      <c r="D100" s="310"/>
      <c r="E100" s="310"/>
      <c r="F100" s="311"/>
      <c r="G100" s="19">
        <v>2</v>
      </c>
      <c r="H100" s="19">
        <v>3</v>
      </c>
      <c r="I100" s="19">
        <v>4</v>
      </c>
      <c r="J100" s="19">
        <v>5</v>
      </c>
      <c r="K100" s="25" t="s">
        <v>11</v>
      </c>
      <c r="L100" s="25" t="s">
        <v>12</v>
      </c>
      <c r="M100" s="26"/>
      <c r="N100" s="27"/>
      <c r="O100" s="27"/>
    </row>
    <row r="101" spans="2:15" ht="15.75" customHeight="1" x14ac:dyDescent="0.3">
      <c r="B101" s="28"/>
      <c r="C101" s="28"/>
      <c r="D101" s="28"/>
      <c r="E101" s="28"/>
      <c r="F101" s="28" t="s">
        <v>121</v>
      </c>
      <c r="G101" s="257">
        <f t="shared" ref="G101" si="43">G102+G156</f>
        <v>1107202.7924878891</v>
      </c>
      <c r="H101" s="20">
        <f t="shared" ref="H101:J101" si="44">H102+H156</f>
        <v>2298513</v>
      </c>
      <c r="I101" s="20">
        <f t="shared" si="44"/>
        <v>2298513</v>
      </c>
      <c r="J101" s="20">
        <f t="shared" si="44"/>
        <v>1243624.75</v>
      </c>
      <c r="K101" s="29">
        <f t="shared" ref="K101:K104" si="45">J101/G101*100</f>
        <v>112.32131624285107</v>
      </c>
      <c r="L101" s="29">
        <f t="shared" ref="L101:L104" si="46">J101/I101*100</f>
        <v>54.10562176502809</v>
      </c>
      <c r="M101" s="27"/>
      <c r="N101" s="27"/>
      <c r="O101" s="27"/>
    </row>
    <row r="102" spans="2:15" ht="15.75" customHeight="1" x14ac:dyDescent="0.3">
      <c r="B102" s="28">
        <v>3</v>
      </c>
      <c r="C102" s="28"/>
      <c r="D102" s="28"/>
      <c r="E102" s="28"/>
      <c r="F102" s="28" t="s">
        <v>122</v>
      </c>
      <c r="G102" s="257">
        <f t="shared" ref="G102" si="47">G103+G113+G146+G153</f>
        <v>1100157.2831641117</v>
      </c>
      <c r="H102" s="20">
        <f t="shared" ref="H102:J102" si="48">H103+H113+H146+H153</f>
        <v>2248383</v>
      </c>
      <c r="I102" s="20">
        <f t="shared" si="48"/>
        <v>2248383</v>
      </c>
      <c r="J102" s="20">
        <f t="shared" si="48"/>
        <v>1228873.27</v>
      </c>
      <c r="K102" s="29">
        <f t="shared" si="45"/>
        <v>111.69978045918072</v>
      </c>
      <c r="L102" s="29">
        <f t="shared" si="46"/>
        <v>54.65586912905853</v>
      </c>
      <c r="M102" s="27"/>
      <c r="N102" s="27"/>
      <c r="O102" s="27"/>
    </row>
    <row r="103" spans="2:15" ht="15.75" customHeight="1" x14ac:dyDescent="0.3">
      <c r="B103" s="28"/>
      <c r="C103" s="28">
        <v>31</v>
      </c>
      <c r="D103" s="28"/>
      <c r="E103" s="28"/>
      <c r="F103" s="28" t="s">
        <v>123</v>
      </c>
      <c r="G103" s="257">
        <f t="shared" ref="G103" si="49">G104+G108+G110</f>
        <v>874929.93828389398</v>
      </c>
      <c r="H103" s="20">
        <f t="shared" ref="H103:J103" si="50">H104+H108+H110</f>
        <v>1793973</v>
      </c>
      <c r="I103" s="20">
        <f t="shared" si="50"/>
        <v>1793973</v>
      </c>
      <c r="J103" s="20">
        <f t="shared" si="50"/>
        <v>941237.21</v>
      </c>
      <c r="K103" s="29">
        <f t="shared" si="45"/>
        <v>107.57858073140834</v>
      </c>
      <c r="L103" s="29">
        <f t="shared" si="46"/>
        <v>52.466631883534475</v>
      </c>
      <c r="M103" s="27"/>
      <c r="N103" s="27"/>
      <c r="O103" s="27"/>
    </row>
    <row r="104" spans="2:15" ht="15.75" customHeight="1" x14ac:dyDescent="0.3">
      <c r="B104" s="34"/>
      <c r="C104" s="34"/>
      <c r="D104" s="39">
        <v>311</v>
      </c>
      <c r="E104" s="39"/>
      <c r="F104" s="46" t="s">
        <v>124</v>
      </c>
      <c r="G104" s="257">
        <f t="shared" ref="G104" si="51">G105+G106+G107</f>
        <v>649825.94465458882</v>
      </c>
      <c r="H104" s="20">
        <f t="shared" ref="H104:J104" si="52">H105+H106+H107</f>
        <v>1338113</v>
      </c>
      <c r="I104" s="20">
        <f t="shared" si="52"/>
        <v>1338113</v>
      </c>
      <c r="J104" s="20">
        <f t="shared" si="52"/>
        <v>717112.56</v>
      </c>
      <c r="K104" s="29">
        <f t="shared" si="45"/>
        <v>110.35455969385417</v>
      </c>
      <c r="L104" s="29">
        <f t="shared" si="46"/>
        <v>53.591330478068741</v>
      </c>
      <c r="M104" s="27"/>
      <c r="N104" s="27"/>
      <c r="O104" s="27"/>
    </row>
    <row r="105" spans="2:15" ht="15.75" customHeight="1" x14ac:dyDescent="0.3">
      <c r="B105" s="34"/>
      <c r="C105" s="34"/>
      <c r="D105" s="34"/>
      <c r="E105" s="34">
        <v>3111</v>
      </c>
      <c r="F105" s="47" t="s">
        <v>125</v>
      </c>
      <c r="G105" s="258">
        <f>'izvršenje 2022'!J7</f>
        <v>598966.95998407318</v>
      </c>
      <c r="H105" s="37">
        <f t="shared" ref="H105:H107" si="53">I105</f>
        <v>1311701</v>
      </c>
      <c r="I105" s="37">
        <f>'Posebni dio'!W20</f>
        <v>1311701</v>
      </c>
      <c r="J105" s="37">
        <f>'Posebni dio'!X20</f>
        <v>633098.27</v>
      </c>
      <c r="K105" s="29"/>
      <c r="L105" s="29"/>
      <c r="M105" s="27"/>
      <c r="N105" s="27"/>
      <c r="O105" s="27"/>
    </row>
    <row r="106" spans="2:15" ht="15.75" customHeight="1" x14ac:dyDescent="0.3">
      <c r="B106" s="34"/>
      <c r="C106" s="34"/>
      <c r="D106" s="34"/>
      <c r="E106" s="34">
        <v>3113</v>
      </c>
      <c r="F106" s="47" t="s">
        <v>126</v>
      </c>
      <c r="G106" s="258">
        <f>'izvršenje 2022'!J8</f>
        <v>50858.984670515631</v>
      </c>
      <c r="H106" s="37">
        <f t="shared" si="53"/>
        <v>26412</v>
      </c>
      <c r="I106" s="37">
        <f>'Posebni dio'!W21</f>
        <v>26412</v>
      </c>
      <c r="J106" s="37">
        <f>'Posebni dio'!X21</f>
        <v>84014.29</v>
      </c>
      <c r="K106" s="29"/>
      <c r="L106" s="29"/>
      <c r="M106" s="27"/>
      <c r="N106" s="27"/>
      <c r="O106" s="27"/>
    </row>
    <row r="107" spans="2:15" ht="15.75" customHeight="1" x14ac:dyDescent="0.3">
      <c r="B107" s="34"/>
      <c r="C107" s="34"/>
      <c r="D107" s="34"/>
      <c r="E107" s="34">
        <v>3113</v>
      </c>
      <c r="F107" s="47" t="s">
        <v>127</v>
      </c>
      <c r="G107" s="258">
        <f>'izvršenje 2022'!J9</f>
        <v>0</v>
      </c>
      <c r="H107" s="37">
        <f t="shared" si="53"/>
        <v>0</v>
      </c>
      <c r="I107" s="37">
        <f>'Posebni dio'!W22</f>
        <v>0</v>
      </c>
      <c r="J107" s="37">
        <f>'Posebni dio'!X22</f>
        <v>0</v>
      </c>
      <c r="K107" s="29"/>
      <c r="L107" s="29"/>
      <c r="M107" s="27"/>
      <c r="N107" s="27"/>
      <c r="O107" s="27"/>
    </row>
    <row r="108" spans="2:15" ht="15.75" customHeight="1" x14ac:dyDescent="0.3">
      <c r="B108" s="34"/>
      <c r="C108" s="34"/>
      <c r="D108" s="39">
        <v>312</v>
      </c>
      <c r="E108" s="39"/>
      <c r="F108" s="46" t="s">
        <v>128</v>
      </c>
      <c r="G108" s="257">
        <f t="shared" ref="G108" si="54">G109</f>
        <v>57706.222045258481</v>
      </c>
      <c r="H108" s="20">
        <f t="shared" ref="H108:J108" si="55">H109</f>
        <v>79634</v>
      </c>
      <c r="I108" s="20">
        <f t="shared" si="55"/>
        <v>79634</v>
      </c>
      <c r="J108" s="20">
        <f t="shared" si="55"/>
        <v>40114.33</v>
      </c>
      <c r="K108" s="29">
        <f>J108/G108*100</f>
        <v>69.514739621212229</v>
      </c>
      <c r="L108" s="29">
        <f>J108/I108*100</f>
        <v>50.373370670818993</v>
      </c>
      <c r="M108" s="27"/>
      <c r="N108" s="27"/>
      <c r="O108" s="27"/>
    </row>
    <row r="109" spans="2:15" ht="15.75" customHeight="1" x14ac:dyDescent="0.3">
      <c r="B109" s="34"/>
      <c r="C109" s="34"/>
      <c r="D109" s="34"/>
      <c r="E109" s="34">
        <v>3121</v>
      </c>
      <c r="F109" s="47" t="s">
        <v>128</v>
      </c>
      <c r="G109" s="258">
        <f>'izvršenje 2022'!J11</f>
        <v>57706.222045258481</v>
      </c>
      <c r="H109" s="37">
        <f>I109</f>
        <v>79634</v>
      </c>
      <c r="I109" s="37">
        <f>'Posebni dio'!W24</f>
        <v>79634</v>
      </c>
      <c r="J109" s="37">
        <f>'Posebni dio'!X24</f>
        <v>40114.33</v>
      </c>
      <c r="K109" s="29"/>
      <c r="L109" s="29"/>
      <c r="M109" s="27"/>
      <c r="N109" s="27"/>
      <c r="O109" s="27"/>
    </row>
    <row r="110" spans="2:15" ht="15.75" customHeight="1" x14ac:dyDescent="0.3">
      <c r="B110" s="34"/>
      <c r="C110" s="34"/>
      <c r="D110" s="39">
        <v>313</v>
      </c>
      <c r="E110" s="39"/>
      <c r="F110" s="46" t="s">
        <v>129</v>
      </c>
      <c r="G110" s="257">
        <f t="shared" ref="G110" si="56">G111+G112</f>
        <v>167397.77158404671</v>
      </c>
      <c r="H110" s="20">
        <f t="shared" ref="H110:J110" si="57">H111+H112</f>
        <v>376226</v>
      </c>
      <c r="I110" s="20">
        <f t="shared" si="57"/>
        <v>376226</v>
      </c>
      <c r="J110" s="20">
        <f t="shared" si="57"/>
        <v>184010.32</v>
      </c>
      <c r="K110" s="29">
        <f>J110/G110*100</f>
        <v>109.92399615523705</v>
      </c>
      <c r="L110" s="29">
        <f>J110/I110*100</f>
        <v>48.909517151924639</v>
      </c>
      <c r="M110" s="27"/>
      <c r="N110" s="27"/>
      <c r="O110" s="27"/>
    </row>
    <row r="111" spans="2:15" ht="15.75" customHeight="1" x14ac:dyDescent="0.3">
      <c r="B111" s="34"/>
      <c r="C111" s="34"/>
      <c r="D111" s="34"/>
      <c r="E111" s="34">
        <v>3131</v>
      </c>
      <c r="F111" s="47" t="s">
        <v>130</v>
      </c>
      <c r="G111" s="258">
        <f>'izvršenje 2022'!J13</f>
        <v>70217.011082354496</v>
      </c>
      <c r="H111" s="37">
        <f t="shared" ref="H111:H112" si="58">I111</f>
        <v>153804</v>
      </c>
      <c r="I111" s="37">
        <f>'Posebni dio'!W26</f>
        <v>153804</v>
      </c>
      <c r="J111" s="37">
        <f>'Posebni dio'!X26</f>
        <v>77221.73</v>
      </c>
      <c r="K111" s="29"/>
      <c r="L111" s="29"/>
      <c r="M111" s="27"/>
      <c r="N111" s="27"/>
      <c r="O111" s="27"/>
    </row>
    <row r="112" spans="2:15" ht="15.75" customHeight="1" x14ac:dyDescent="0.3">
      <c r="B112" s="34"/>
      <c r="C112" s="34"/>
      <c r="D112" s="34"/>
      <c r="E112" s="34">
        <v>3132</v>
      </c>
      <c r="F112" s="47" t="s">
        <v>131</v>
      </c>
      <c r="G112" s="258">
        <f>'izvršenje 2022'!J14</f>
        <v>97180.760501692203</v>
      </c>
      <c r="H112" s="37">
        <f t="shared" si="58"/>
        <v>222422</v>
      </c>
      <c r="I112" s="37">
        <f>'Posebni dio'!W27</f>
        <v>222422</v>
      </c>
      <c r="J112" s="37">
        <f>'Posebni dio'!X27</f>
        <v>106788.59</v>
      </c>
      <c r="K112" s="29"/>
      <c r="L112" s="29"/>
      <c r="M112" s="27"/>
      <c r="N112" s="27"/>
      <c r="O112" s="27"/>
    </row>
    <row r="113" spans="2:15" ht="15.75" customHeight="1" x14ac:dyDescent="0.3">
      <c r="B113" s="34"/>
      <c r="C113" s="39">
        <v>32</v>
      </c>
      <c r="D113" s="40"/>
      <c r="E113" s="40"/>
      <c r="F113" s="46" t="s">
        <v>132</v>
      </c>
      <c r="G113" s="257">
        <f t="shared" ref="G113" si="59">G114+G119+G126+G136+G138</f>
        <v>223620.57070807615</v>
      </c>
      <c r="H113" s="20">
        <f t="shared" ref="H113:J113" si="60">H114+H119+H126+H136+H138</f>
        <v>450621</v>
      </c>
      <c r="I113" s="20">
        <f t="shared" si="60"/>
        <v>450621</v>
      </c>
      <c r="J113" s="20">
        <f t="shared" si="60"/>
        <v>285761.25</v>
      </c>
      <c r="K113" s="29">
        <f t="shared" ref="K113:K114" si="61">J113/G113*100</f>
        <v>127.78844499643324</v>
      </c>
      <c r="L113" s="29">
        <f t="shared" ref="L113:L114" si="62">J113/I113*100</f>
        <v>63.414987317501847</v>
      </c>
      <c r="M113" s="27"/>
      <c r="N113" s="27"/>
      <c r="O113" s="27"/>
    </row>
    <row r="114" spans="2:15" ht="15.75" customHeight="1" x14ac:dyDescent="0.3">
      <c r="B114" s="34"/>
      <c r="C114" s="34"/>
      <c r="D114" s="39">
        <v>321</v>
      </c>
      <c r="E114" s="39"/>
      <c r="F114" s="46" t="s">
        <v>133</v>
      </c>
      <c r="G114" s="257">
        <f t="shared" ref="G114" si="63">G115+G116+G117+G118</f>
        <v>32538.663481319261</v>
      </c>
      <c r="H114" s="20">
        <f t="shared" ref="H114:J114" si="64">H115+H116+H117+H118</f>
        <v>83483</v>
      </c>
      <c r="I114" s="20">
        <f t="shared" si="64"/>
        <v>83483</v>
      </c>
      <c r="J114" s="20">
        <f t="shared" si="64"/>
        <v>46289.89</v>
      </c>
      <c r="K114" s="29">
        <f t="shared" si="61"/>
        <v>142.26119037303252</v>
      </c>
      <c r="L114" s="29">
        <f t="shared" si="62"/>
        <v>55.44828288394045</v>
      </c>
      <c r="M114" s="27"/>
      <c r="N114" s="27"/>
      <c r="O114" s="27"/>
    </row>
    <row r="115" spans="2:15" ht="15.75" customHeight="1" x14ac:dyDescent="0.3">
      <c r="B115" s="34"/>
      <c r="C115" s="39"/>
      <c r="D115" s="34"/>
      <c r="E115" s="34">
        <v>3211</v>
      </c>
      <c r="F115" s="35" t="s">
        <v>134</v>
      </c>
      <c r="G115" s="258">
        <f>'izvršenje 2022'!J16</f>
        <v>780.14466786117191</v>
      </c>
      <c r="H115" s="37">
        <f t="shared" ref="H115:H117" si="65">I115</f>
        <v>797</v>
      </c>
      <c r="I115" s="37">
        <f>'Posebni dio'!W30</f>
        <v>797</v>
      </c>
      <c r="J115" s="37">
        <f>'Posebni dio'!X30</f>
        <v>1422.07</v>
      </c>
      <c r="K115" s="29"/>
      <c r="L115" s="29"/>
      <c r="M115" s="27"/>
      <c r="N115" s="27"/>
      <c r="O115" s="27"/>
    </row>
    <row r="116" spans="2:15" ht="24" customHeight="1" x14ac:dyDescent="0.3">
      <c r="B116" s="34"/>
      <c r="C116" s="39"/>
      <c r="D116" s="38"/>
      <c r="E116" s="34">
        <v>3212</v>
      </c>
      <c r="F116" s="35" t="s">
        <v>135</v>
      </c>
      <c r="G116" s="258">
        <f>'izvršenje 2022'!J17</f>
        <v>31333.805826531287</v>
      </c>
      <c r="H116" s="37">
        <f t="shared" si="65"/>
        <v>81625</v>
      </c>
      <c r="I116" s="37">
        <f>'Posebni dio'!W31</f>
        <v>81625</v>
      </c>
      <c r="J116" s="37">
        <f>'Posebni dio'!X31</f>
        <v>44227.7</v>
      </c>
      <c r="K116" s="29"/>
      <c r="L116" s="29"/>
      <c r="M116" s="27"/>
      <c r="N116" s="27"/>
      <c r="O116" s="27"/>
    </row>
    <row r="117" spans="2:15" ht="15" customHeight="1" x14ac:dyDescent="0.3">
      <c r="B117" s="34"/>
      <c r="C117" s="39"/>
      <c r="D117" s="38"/>
      <c r="E117" s="34">
        <v>3213</v>
      </c>
      <c r="F117" s="35" t="s">
        <v>136</v>
      </c>
      <c r="G117" s="258">
        <f>'izvršenje 2022'!J18</f>
        <v>424.71298692680335</v>
      </c>
      <c r="H117" s="37">
        <f t="shared" si="65"/>
        <v>1061</v>
      </c>
      <c r="I117" s="37">
        <f>'Posebni dio'!W32</f>
        <v>1061</v>
      </c>
      <c r="J117" s="37">
        <f>'Posebni dio'!X32</f>
        <v>640.12</v>
      </c>
      <c r="K117" s="29"/>
      <c r="L117" s="29"/>
      <c r="M117" s="27"/>
      <c r="N117" s="27"/>
      <c r="O117" s="27"/>
    </row>
    <row r="118" spans="2:15" ht="15.75" customHeight="1" x14ac:dyDescent="0.3">
      <c r="B118" s="34"/>
      <c r="C118" s="39"/>
      <c r="D118" s="38"/>
      <c r="E118" s="34">
        <v>3214</v>
      </c>
      <c r="F118" s="35" t="s">
        <v>137</v>
      </c>
      <c r="G118" s="258"/>
      <c r="H118" s="36"/>
      <c r="I118" s="36"/>
      <c r="J118" s="37"/>
      <c r="K118" s="29"/>
      <c r="L118" s="29"/>
      <c r="M118" s="27"/>
      <c r="N118" s="27"/>
      <c r="O118" s="27"/>
    </row>
    <row r="119" spans="2:15" ht="15.75" customHeight="1" x14ac:dyDescent="0.3">
      <c r="B119" s="34"/>
      <c r="C119" s="39"/>
      <c r="D119" s="39">
        <v>322</v>
      </c>
      <c r="E119" s="39"/>
      <c r="F119" s="48" t="s">
        <v>138</v>
      </c>
      <c r="G119" s="257">
        <f t="shared" ref="G119" si="66">G120+G121+G122+G123+G124+G125</f>
        <v>129866.34945915455</v>
      </c>
      <c r="H119" s="20">
        <f t="shared" ref="H119:J119" si="67">H120+H121+H122+H123+H124+H125</f>
        <v>221516</v>
      </c>
      <c r="I119" s="20">
        <f t="shared" si="67"/>
        <v>221516</v>
      </c>
      <c r="J119" s="20">
        <f t="shared" si="67"/>
        <v>150412.34999999998</v>
      </c>
      <c r="K119" s="29">
        <f>J119/G119*100</f>
        <v>115.82088094907724</v>
      </c>
      <c r="L119" s="29">
        <f>J119/I119*100</f>
        <v>67.901347983892805</v>
      </c>
      <c r="M119" s="27"/>
      <c r="N119" s="27"/>
      <c r="O119" s="27"/>
    </row>
    <row r="120" spans="2:15" ht="15.75" customHeight="1" x14ac:dyDescent="0.3">
      <c r="B120" s="34"/>
      <c r="C120" s="39"/>
      <c r="D120" s="34"/>
      <c r="E120" s="34">
        <v>3221</v>
      </c>
      <c r="F120" s="35" t="s">
        <v>139</v>
      </c>
      <c r="G120" s="258">
        <f>'izvršenje 2022'!J20</f>
        <v>6253.0811599973449</v>
      </c>
      <c r="H120" s="37">
        <f t="shared" ref="H120:H125" si="68">I120</f>
        <v>10751</v>
      </c>
      <c r="I120" s="37">
        <f>'Posebni dio'!W34</f>
        <v>10751</v>
      </c>
      <c r="J120" s="37">
        <f>'Posebni dio'!X34</f>
        <v>10866.24</v>
      </c>
      <c r="K120" s="29"/>
      <c r="L120" s="29"/>
      <c r="M120" s="27"/>
      <c r="N120" s="27"/>
      <c r="O120" s="27"/>
    </row>
    <row r="121" spans="2:15" ht="15.75" customHeight="1" x14ac:dyDescent="0.3">
      <c r="B121" s="34"/>
      <c r="C121" s="39"/>
      <c r="D121" s="38"/>
      <c r="E121" s="34">
        <v>3222</v>
      </c>
      <c r="F121" s="35" t="s">
        <v>140</v>
      </c>
      <c r="G121" s="258">
        <f>'izvršenje 2022'!J21</f>
        <v>62364.079899130658</v>
      </c>
      <c r="H121" s="37">
        <f t="shared" si="68"/>
        <v>103524</v>
      </c>
      <c r="I121" s="37">
        <f>'Posebni dio'!W35</f>
        <v>103524</v>
      </c>
      <c r="J121" s="37">
        <f>'Posebni dio'!X35</f>
        <v>80068.359999999986</v>
      </c>
      <c r="K121" s="29"/>
      <c r="L121" s="29"/>
      <c r="M121" s="27"/>
      <c r="N121" s="27"/>
      <c r="O121" s="27"/>
    </row>
    <row r="122" spans="2:15" ht="15.75" customHeight="1" x14ac:dyDescent="0.3">
      <c r="B122" s="34"/>
      <c r="C122" s="39"/>
      <c r="D122" s="38"/>
      <c r="E122" s="34">
        <v>3223</v>
      </c>
      <c r="F122" s="35" t="s">
        <v>141</v>
      </c>
      <c r="G122" s="258">
        <f>'izvršenje 2022'!J22</f>
        <v>58137.309708673434</v>
      </c>
      <c r="H122" s="37">
        <f t="shared" si="68"/>
        <v>98215</v>
      </c>
      <c r="I122" s="37">
        <f>'Posebni dio'!W36</f>
        <v>98215</v>
      </c>
      <c r="J122" s="37">
        <f>'Posebni dio'!X36</f>
        <v>48228.55</v>
      </c>
      <c r="K122" s="29"/>
      <c r="L122" s="29"/>
      <c r="M122" s="27"/>
      <c r="N122" s="27"/>
      <c r="O122" s="27"/>
    </row>
    <row r="123" spans="2:15" ht="15.75" customHeight="1" x14ac:dyDescent="0.3">
      <c r="B123" s="34"/>
      <c r="C123" s="39"/>
      <c r="D123" s="38"/>
      <c r="E123" s="34">
        <v>3224</v>
      </c>
      <c r="F123" s="35" t="s">
        <v>142</v>
      </c>
      <c r="G123" s="258">
        <f>'izvršenje 2022'!J23</f>
        <v>1440.508328356228</v>
      </c>
      <c r="H123" s="37">
        <f t="shared" si="68"/>
        <v>5707</v>
      </c>
      <c r="I123" s="37">
        <f>'Posebni dio'!W37</f>
        <v>5707</v>
      </c>
      <c r="J123" s="37">
        <f>'Posebni dio'!X37</f>
        <v>9099.0300000000007</v>
      </c>
      <c r="K123" s="29"/>
      <c r="L123" s="29"/>
      <c r="M123" s="27"/>
      <c r="N123" s="27"/>
      <c r="O123" s="27"/>
    </row>
    <row r="124" spans="2:15" ht="15.75" customHeight="1" x14ac:dyDescent="0.3">
      <c r="B124" s="34"/>
      <c r="C124" s="39"/>
      <c r="D124" s="38"/>
      <c r="E124" s="34">
        <v>3225</v>
      </c>
      <c r="F124" s="35" t="s">
        <v>143</v>
      </c>
      <c r="G124" s="258">
        <f>'izvršenje 2022'!J24</f>
        <v>928.122635874975</v>
      </c>
      <c r="H124" s="37">
        <f t="shared" si="68"/>
        <v>1991</v>
      </c>
      <c r="I124" s="37">
        <f>'Posebni dio'!W38</f>
        <v>1991</v>
      </c>
      <c r="J124" s="37">
        <f>'Posebni dio'!X38</f>
        <v>1406.34</v>
      </c>
      <c r="K124" s="29"/>
      <c r="L124" s="29"/>
      <c r="M124" s="27"/>
      <c r="N124" s="27"/>
      <c r="O124" s="27"/>
    </row>
    <row r="125" spans="2:15" ht="15.75" customHeight="1" x14ac:dyDescent="0.3">
      <c r="B125" s="34"/>
      <c r="C125" s="39"/>
      <c r="D125" s="38"/>
      <c r="E125" s="34">
        <v>3227</v>
      </c>
      <c r="F125" s="35" t="s">
        <v>144</v>
      </c>
      <c r="G125" s="258">
        <f>'izvršenje 2022'!J25</f>
        <v>743.24772712190588</v>
      </c>
      <c r="H125" s="37">
        <f t="shared" si="68"/>
        <v>1328</v>
      </c>
      <c r="I125" s="37">
        <f>'Posebni dio'!W39</f>
        <v>1328</v>
      </c>
      <c r="J125" s="37">
        <f>'Posebni dio'!X39</f>
        <v>743.83</v>
      </c>
      <c r="K125" s="29"/>
      <c r="L125" s="29"/>
      <c r="M125" s="27"/>
      <c r="N125" s="27"/>
      <c r="O125" s="27"/>
    </row>
    <row r="126" spans="2:15" ht="15.75" customHeight="1" x14ac:dyDescent="0.3">
      <c r="B126" s="34"/>
      <c r="C126" s="39"/>
      <c r="D126" s="39">
        <v>323</v>
      </c>
      <c r="E126" s="39"/>
      <c r="F126" s="48" t="s">
        <v>145</v>
      </c>
      <c r="G126" s="257">
        <f t="shared" ref="G126" si="69">G127+G128+G129+G130+G131+G132+G133+G134+G135</f>
        <v>52744.479394783986</v>
      </c>
      <c r="H126" s="20">
        <f t="shared" ref="H126:J126" si="70">H127+H128+H129+H130+H131+H132+H133+H134+H135</f>
        <v>130758</v>
      </c>
      <c r="I126" s="20">
        <f t="shared" si="70"/>
        <v>130758</v>
      </c>
      <c r="J126" s="20">
        <f t="shared" si="70"/>
        <v>79695.25</v>
      </c>
      <c r="K126" s="29">
        <f>J126/G126*100</f>
        <v>151.09685585005744</v>
      </c>
      <c r="L126" s="29">
        <f>J126/I126*100</f>
        <v>60.948660884993657</v>
      </c>
      <c r="M126" s="27"/>
      <c r="N126" s="27"/>
      <c r="O126" s="27"/>
    </row>
    <row r="127" spans="2:15" ht="15.75" customHeight="1" x14ac:dyDescent="0.3">
      <c r="B127" s="34"/>
      <c r="C127" s="39"/>
      <c r="D127" s="38"/>
      <c r="E127" s="34">
        <v>3231</v>
      </c>
      <c r="F127" s="35" t="s">
        <v>146</v>
      </c>
      <c r="G127" s="258">
        <f>'izvršenje 2022'!J27</f>
        <v>4579.5341429424643</v>
      </c>
      <c r="H127" s="37">
        <f t="shared" ref="H127:H135" si="71">I127</f>
        <v>8362</v>
      </c>
      <c r="I127" s="37">
        <f>'Posebni dio'!W41</f>
        <v>8362</v>
      </c>
      <c r="J127" s="37">
        <f>'Posebni dio'!X41</f>
        <v>4535.7</v>
      </c>
      <c r="K127" s="29"/>
      <c r="L127" s="29"/>
      <c r="M127" s="27"/>
      <c r="N127" s="27"/>
      <c r="O127" s="27"/>
    </row>
    <row r="128" spans="2:15" ht="15.75" customHeight="1" x14ac:dyDescent="0.3">
      <c r="B128" s="34"/>
      <c r="C128" s="39"/>
      <c r="D128" s="38"/>
      <c r="E128" s="34">
        <v>3232</v>
      </c>
      <c r="F128" s="35" t="s">
        <v>147</v>
      </c>
      <c r="G128" s="258">
        <f>'izvršenje 2022'!J28</f>
        <v>2650.1493131594661</v>
      </c>
      <c r="H128" s="37">
        <f t="shared" si="71"/>
        <v>10618</v>
      </c>
      <c r="I128" s="37">
        <f>'Posebni dio'!W42</f>
        <v>10618</v>
      </c>
      <c r="J128" s="37">
        <f>'Posebni dio'!X42</f>
        <v>13201.62</v>
      </c>
      <c r="K128" s="29"/>
      <c r="L128" s="29"/>
      <c r="M128" s="27"/>
      <c r="N128" s="27"/>
      <c r="O128" s="27"/>
    </row>
    <row r="129" spans="2:15" ht="15.75" customHeight="1" x14ac:dyDescent="0.3">
      <c r="B129" s="34"/>
      <c r="C129" s="39"/>
      <c r="D129" s="38"/>
      <c r="E129" s="34">
        <v>3233</v>
      </c>
      <c r="F129" s="35" t="s">
        <v>148</v>
      </c>
      <c r="G129" s="258">
        <f>'izvršenje 2022'!J29</f>
        <v>759.29789634348663</v>
      </c>
      <c r="H129" s="37">
        <f t="shared" si="71"/>
        <v>1327</v>
      </c>
      <c r="I129" s="37">
        <f>'Posebni dio'!W43</f>
        <v>1327</v>
      </c>
      <c r="J129" s="37">
        <f>'Posebni dio'!X43</f>
        <v>1494.93</v>
      </c>
      <c r="K129" s="29"/>
      <c r="L129" s="29"/>
      <c r="M129" s="27"/>
      <c r="N129" s="27"/>
      <c r="O129" s="27"/>
    </row>
    <row r="130" spans="2:15" ht="15.75" customHeight="1" x14ac:dyDescent="0.3">
      <c r="B130" s="34"/>
      <c r="C130" s="39"/>
      <c r="D130" s="38"/>
      <c r="E130" s="34">
        <v>3234</v>
      </c>
      <c r="F130" s="35" t="s">
        <v>149</v>
      </c>
      <c r="G130" s="258">
        <f>'izvršenje 2022'!J30</f>
        <v>34425.006304333394</v>
      </c>
      <c r="H130" s="37">
        <f t="shared" si="71"/>
        <v>86933</v>
      </c>
      <c r="I130" s="37">
        <f>'Posebni dio'!W44</f>
        <v>86933</v>
      </c>
      <c r="J130" s="37">
        <f>'Posebni dio'!X44</f>
        <v>49388.800000000003</v>
      </c>
      <c r="K130" s="29"/>
      <c r="L130" s="29"/>
      <c r="M130" s="27"/>
      <c r="N130" s="27"/>
      <c r="O130" s="27"/>
    </row>
    <row r="131" spans="2:15" ht="15.75" customHeight="1" x14ac:dyDescent="0.3">
      <c r="B131" s="34"/>
      <c r="C131" s="39"/>
      <c r="D131" s="38"/>
      <c r="E131" s="34">
        <v>3235</v>
      </c>
      <c r="F131" s="35" t="s">
        <v>150</v>
      </c>
      <c r="G131" s="258">
        <f>'izvršenje 2022'!J31</f>
        <v>0</v>
      </c>
      <c r="H131" s="37">
        <f t="shared" si="71"/>
        <v>0</v>
      </c>
      <c r="I131" s="37">
        <f>'Posebni dio'!W45</f>
        <v>0</v>
      </c>
      <c r="J131" s="37">
        <f>'Posebni dio'!X45</f>
        <v>106.16</v>
      </c>
      <c r="K131" s="29"/>
      <c r="L131" s="29"/>
      <c r="M131" s="27"/>
      <c r="N131" s="27"/>
      <c r="O131" s="27"/>
    </row>
    <row r="132" spans="2:15" ht="15.75" customHeight="1" x14ac:dyDescent="0.3">
      <c r="B132" s="34"/>
      <c r="C132" s="39"/>
      <c r="D132" s="38"/>
      <c r="E132" s="34">
        <v>3236</v>
      </c>
      <c r="F132" s="35" t="s">
        <v>151</v>
      </c>
      <c r="G132" s="258">
        <f>'izvršenje 2022'!J32</f>
        <v>7578.2387683323368</v>
      </c>
      <c r="H132" s="37">
        <f t="shared" si="71"/>
        <v>18581</v>
      </c>
      <c r="I132" s="37">
        <f>'Posebni dio'!W46</f>
        <v>18581</v>
      </c>
      <c r="J132" s="37">
        <f>'Posebni dio'!X46</f>
        <v>1614.7</v>
      </c>
      <c r="K132" s="29"/>
      <c r="L132" s="29"/>
      <c r="M132" s="27"/>
      <c r="N132" s="27"/>
      <c r="O132" s="27"/>
    </row>
    <row r="133" spans="2:15" ht="15.75" customHeight="1" x14ac:dyDescent="0.3">
      <c r="B133" s="34"/>
      <c r="C133" s="39"/>
      <c r="D133" s="38"/>
      <c r="E133" s="34">
        <v>3237</v>
      </c>
      <c r="F133" s="35" t="s">
        <v>152</v>
      </c>
      <c r="G133" s="258">
        <f>'izvršenje 2022'!J33</f>
        <v>0</v>
      </c>
      <c r="H133" s="37">
        <f t="shared" si="71"/>
        <v>265</v>
      </c>
      <c r="I133" s="37">
        <f>'Posebni dio'!W47</f>
        <v>265</v>
      </c>
      <c r="J133" s="37">
        <f>'Posebni dio'!X47</f>
        <v>393.34</v>
      </c>
      <c r="K133" s="29"/>
      <c r="L133" s="29"/>
      <c r="M133" s="27"/>
      <c r="N133" s="27"/>
      <c r="O133" s="27"/>
    </row>
    <row r="134" spans="2:15" ht="15.75" customHeight="1" x14ac:dyDescent="0.3">
      <c r="B134" s="34"/>
      <c r="C134" s="39"/>
      <c r="D134" s="38"/>
      <c r="E134" s="34">
        <v>3238</v>
      </c>
      <c r="F134" s="35" t="s">
        <v>153</v>
      </c>
      <c r="G134" s="258">
        <f>'izvršenje 2022'!J34</f>
        <v>24.471431415488748</v>
      </c>
      <c r="H134" s="37">
        <f t="shared" si="71"/>
        <v>27</v>
      </c>
      <c r="I134" s="37">
        <f>'Posebni dio'!W48</f>
        <v>27</v>
      </c>
      <c r="J134" s="37">
        <f>'Posebni dio'!X48</f>
        <v>178.6</v>
      </c>
      <c r="K134" s="29"/>
      <c r="L134" s="29"/>
      <c r="M134" s="27"/>
      <c r="N134" s="27"/>
      <c r="O134" s="27"/>
    </row>
    <row r="135" spans="2:15" ht="15.75" customHeight="1" x14ac:dyDescent="0.3">
      <c r="B135" s="34"/>
      <c r="C135" s="39"/>
      <c r="D135" s="38"/>
      <c r="E135" s="34">
        <v>3239</v>
      </c>
      <c r="F135" s="35" t="s">
        <v>154</v>
      </c>
      <c r="G135" s="258">
        <f>'izvršenje 2022'!J35</f>
        <v>2727.7815382573494</v>
      </c>
      <c r="H135" s="37">
        <f t="shared" si="71"/>
        <v>4645</v>
      </c>
      <c r="I135" s="37">
        <f>'Posebni dio'!W49</f>
        <v>4645</v>
      </c>
      <c r="J135" s="37">
        <f>'Posebni dio'!X49</f>
        <v>8781.4</v>
      </c>
      <c r="K135" s="29"/>
      <c r="L135" s="29"/>
      <c r="M135" s="27"/>
      <c r="N135" s="27"/>
      <c r="O135" s="27"/>
    </row>
    <row r="136" spans="2:15" ht="15.75" customHeight="1" x14ac:dyDescent="0.3">
      <c r="B136" s="34"/>
      <c r="C136" s="39"/>
      <c r="D136" s="39">
        <v>324</v>
      </c>
      <c r="E136" s="39"/>
      <c r="F136" s="48" t="s">
        <v>155</v>
      </c>
      <c r="G136" s="257">
        <f>G137</f>
        <v>0</v>
      </c>
      <c r="H136" s="20">
        <v>0</v>
      </c>
      <c r="I136" s="20">
        <f t="shared" ref="I136:J136" si="72">I137</f>
        <v>0</v>
      </c>
      <c r="J136" s="20">
        <f t="shared" si="72"/>
        <v>0</v>
      </c>
      <c r="K136" s="29" t="e">
        <f>J136/G136*100</f>
        <v>#DIV/0!</v>
      </c>
      <c r="L136" s="29" t="e">
        <f>J136/I136*100</f>
        <v>#DIV/0!</v>
      </c>
      <c r="M136" s="27"/>
      <c r="N136" s="27"/>
      <c r="O136" s="27"/>
    </row>
    <row r="137" spans="2:15" ht="15.75" customHeight="1" x14ac:dyDescent="0.3">
      <c r="B137" s="34"/>
      <c r="C137" s="39"/>
      <c r="D137" s="34"/>
      <c r="E137" s="34">
        <v>3241</v>
      </c>
      <c r="F137" s="35" t="s">
        <v>155</v>
      </c>
      <c r="G137" s="258">
        <f>'izvršenje 2022'!J37</f>
        <v>0</v>
      </c>
      <c r="H137" s="36"/>
      <c r="I137" s="37"/>
      <c r="J137" s="37"/>
      <c r="K137" s="29"/>
      <c r="L137" s="29"/>
      <c r="M137" s="27"/>
      <c r="N137" s="27"/>
      <c r="O137" s="27"/>
    </row>
    <row r="138" spans="2:15" ht="15.75" customHeight="1" x14ac:dyDescent="0.3">
      <c r="B138" s="34"/>
      <c r="C138" s="39"/>
      <c r="D138" s="39">
        <v>329</v>
      </c>
      <c r="E138" s="39"/>
      <c r="F138" s="48" t="s">
        <v>156</v>
      </c>
      <c r="G138" s="257">
        <f t="shared" ref="G138" si="73">G139+G140+G141+G142+G143+G144+G145</f>
        <v>8471.0783728183687</v>
      </c>
      <c r="H138" s="20">
        <f t="shared" ref="H138:J138" si="74">H139+H140+H141+H142+H143+H144+H145</f>
        <v>14864</v>
      </c>
      <c r="I138" s="20">
        <f t="shared" si="74"/>
        <v>14864</v>
      </c>
      <c r="J138" s="20">
        <f t="shared" si="74"/>
        <v>9363.7599999999984</v>
      </c>
      <c r="K138" s="29">
        <f>J138/G138*100</f>
        <v>110.53799277841682</v>
      </c>
      <c r="L138" s="29">
        <f>J138/I138*100</f>
        <v>62.996232508073192</v>
      </c>
      <c r="M138" s="27"/>
      <c r="N138" s="27"/>
      <c r="O138" s="27"/>
    </row>
    <row r="139" spans="2:15" ht="15.75" customHeight="1" x14ac:dyDescent="0.3">
      <c r="B139" s="34"/>
      <c r="C139" s="39"/>
      <c r="D139" s="34"/>
      <c r="E139" s="34">
        <v>3291</v>
      </c>
      <c r="F139" s="35" t="s">
        <v>157</v>
      </c>
      <c r="G139" s="258">
        <f>'izvršenje 2022'!J39</f>
        <v>8096.0913132921887</v>
      </c>
      <c r="H139" s="37">
        <f t="shared" ref="H139:H143" si="75">I139</f>
        <v>13803</v>
      </c>
      <c r="I139" s="37">
        <f>'Posebni dio'!W51</f>
        <v>13803</v>
      </c>
      <c r="J139" s="37">
        <f>'Posebni dio'!X51</f>
        <v>9022.8799999999992</v>
      </c>
      <c r="K139" s="29"/>
      <c r="L139" s="29"/>
      <c r="M139" s="27"/>
      <c r="N139" s="27"/>
      <c r="O139" s="27"/>
    </row>
    <row r="140" spans="2:15" ht="15.75" customHeight="1" x14ac:dyDescent="0.3">
      <c r="B140" s="34"/>
      <c r="C140" s="39"/>
      <c r="D140" s="34"/>
      <c r="E140" s="34">
        <v>3292</v>
      </c>
      <c r="F140" s="35" t="s">
        <v>158</v>
      </c>
      <c r="G140" s="258">
        <f>'izvršenje 2022'!J40</f>
        <v>296.81332536996484</v>
      </c>
      <c r="H140" s="37">
        <f t="shared" si="75"/>
        <v>796</v>
      </c>
      <c r="I140" s="37">
        <f>'Posebni dio'!W52</f>
        <v>796</v>
      </c>
      <c r="J140" s="37">
        <f>'Posebni dio'!X52</f>
        <v>158.30000000000001</v>
      </c>
      <c r="K140" s="29"/>
      <c r="L140" s="29"/>
      <c r="M140" s="27"/>
      <c r="N140" s="27"/>
      <c r="O140" s="27"/>
    </row>
    <row r="141" spans="2:15" ht="15.75" customHeight="1" x14ac:dyDescent="0.3">
      <c r="B141" s="34"/>
      <c r="C141" s="39"/>
      <c r="D141" s="34"/>
      <c r="E141" s="34">
        <v>3293</v>
      </c>
      <c r="F141" s="35" t="s">
        <v>159</v>
      </c>
      <c r="G141" s="258">
        <f>'izvršenje 2022'!J41</f>
        <v>0</v>
      </c>
      <c r="H141" s="37">
        <f t="shared" si="75"/>
        <v>0</v>
      </c>
      <c r="I141" s="37">
        <f>'Posebni dio'!W53</f>
        <v>0</v>
      </c>
      <c r="J141" s="37">
        <f>'Posebni dio'!X53</f>
        <v>48.41</v>
      </c>
      <c r="K141" s="29"/>
      <c r="L141" s="29"/>
      <c r="M141" s="27"/>
      <c r="N141" s="27"/>
      <c r="O141" s="27"/>
    </row>
    <row r="142" spans="2:15" ht="15.75" customHeight="1" x14ac:dyDescent="0.3">
      <c r="B142" s="34"/>
      <c r="C142" s="39"/>
      <c r="D142" s="34"/>
      <c r="E142" s="34">
        <v>3294</v>
      </c>
      <c r="F142" s="35" t="s">
        <v>160</v>
      </c>
      <c r="G142" s="258">
        <f>'izvršenje 2022'!J42</f>
        <v>0</v>
      </c>
      <c r="H142" s="37">
        <f t="shared" si="75"/>
        <v>0</v>
      </c>
      <c r="I142" s="37">
        <f>'Posebni dio'!W54</f>
        <v>0</v>
      </c>
      <c r="J142" s="37">
        <f>'Posebni dio'!X54</f>
        <v>0</v>
      </c>
      <c r="K142" s="29"/>
      <c r="L142" s="29"/>
      <c r="M142" s="27"/>
      <c r="N142" s="27"/>
      <c r="O142" s="27"/>
    </row>
    <row r="143" spans="2:15" ht="15.75" customHeight="1" x14ac:dyDescent="0.3">
      <c r="B143" s="34"/>
      <c r="C143" s="39"/>
      <c r="D143" s="38"/>
      <c r="E143" s="34">
        <v>3295</v>
      </c>
      <c r="F143" s="35" t="s">
        <v>161</v>
      </c>
      <c r="G143" s="258">
        <f>'izvršenje 2022'!J43</f>
        <v>0</v>
      </c>
      <c r="H143" s="37">
        <f t="shared" si="75"/>
        <v>0</v>
      </c>
      <c r="I143" s="37">
        <f>'Posebni dio'!W55</f>
        <v>0</v>
      </c>
      <c r="J143" s="37">
        <f>'Posebni dio'!X55</f>
        <v>0</v>
      </c>
      <c r="K143" s="29"/>
      <c r="L143" s="29"/>
      <c r="M143" s="27"/>
      <c r="N143" s="27"/>
      <c r="O143" s="27"/>
    </row>
    <row r="144" spans="2:15" ht="15.75" customHeight="1" x14ac:dyDescent="0.3">
      <c r="B144" s="34"/>
      <c r="C144" s="39"/>
      <c r="D144" s="38"/>
      <c r="E144" s="34">
        <v>3296</v>
      </c>
      <c r="F144" s="35" t="s">
        <v>162</v>
      </c>
      <c r="G144" s="265"/>
      <c r="H144" s="50"/>
      <c r="I144" s="50"/>
      <c r="J144" s="50"/>
      <c r="K144" s="29"/>
      <c r="L144" s="29"/>
      <c r="M144" s="27"/>
      <c r="N144" s="27"/>
      <c r="O144" s="27"/>
    </row>
    <row r="145" spans="2:15" ht="15.75" customHeight="1" x14ac:dyDescent="0.3">
      <c r="B145" s="34"/>
      <c r="C145" s="39"/>
      <c r="D145" s="38"/>
      <c r="E145" s="34">
        <v>3299</v>
      </c>
      <c r="F145" s="35" t="s">
        <v>163</v>
      </c>
      <c r="G145" s="258">
        <f>'izvršenje 2022'!J44</f>
        <v>78.173734156214735</v>
      </c>
      <c r="H145" s="37">
        <f>I145</f>
        <v>265</v>
      </c>
      <c r="I145" s="37">
        <f>'Posebni dio'!W56</f>
        <v>265</v>
      </c>
      <c r="J145" s="37">
        <f>'Posebni dio'!X56</f>
        <v>134.16999999999999</v>
      </c>
      <c r="K145" s="29"/>
      <c r="L145" s="29"/>
      <c r="M145" s="27"/>
      <c r="N145" s="27"/>
      <c r="O145" s="27"/>
    </row>
    <row r="146" spans="2:15" ht="15.75" customHeight="1" x14ac:dyDescent="0.3">
      <c r="B146" s="34"/>
      <c r="C146" s="39">
        <v>34</v>
      </c>
      <c r="D146" s="40"/>
      <c r="E146" s="39"/>
      <c r="F146" s="48" t="s">
        <v>164</v>
      </c>
      <c r="G146" s="257">
        <f t="shared" ref="G146" si="76">G147+G149</f>
        <v>1606.7741721414825</v>
      </c>
      <c r="H146" s="20">
        <f t="shared" ref="H146:J146" si="77">H147+H149</f>
        <v>3789</v>
      </c>
      <c r="I146" s="20">
        <f t="shared" si="77"/>
        <v>3789</v>
      </c>
      <c r="J146" s="20">
        <f t="shared" si="77"/>
        <v>1874.81</v>
      </c>
      <c r="K146" s="29">
        <f t="shared" ref="K146:K147" si="78">J146/G146*100</f>
        <v>116.68161167298847</v>
      </c>
      <c r="L146" s="29">
        <f t="shared" ref="L146:L147" si="79">J146/I146*100</f>
        <v>49.480337820005275</v>
      </c>
      <c r="M146" s="27"/>
      <c r="N146" s="27"/>
      <c r="O146" s="27"/>
    </row>
    <row r="147" spans="2:15" ht="15.75" customHeight="1" x14ac:dyDescent="0.3">
      <c r="B147" s="34"/>
      <c r="C147" s="39"/>
      <c r="D147" s="39">
        <v>342</v>
      </c>
      <c r="E147" s="39"/>
      <c r="F147" s="48" t="s">
        <v>165</v>
      </c>
      <c r="G147" s="257">
        <f t="shared" ref="G147" si="80">G148</f>
        <v>0</v>
      </c>
      <c r="H147" s="20">
        <f t="shared" ref="H147:J147" si="81">H148</f>
        <v>1400</v>
      </c>
      <c r="I147" s="20">
        <f t="shared" si="81"/>
        <v>1400</v>
      </c>
      <c r="J147" s="20">
        <f t="shared" si="81"/>
        <v>0</v>
      </c>
      <c r="K147" s="29" t="e">
        <f t="shared" si="78"/>
        <v>#DIV/0!</v>
      </c>
      <c r="L147" s="29">
        <f t="shared" si="79"/>
        <v>0</v>
      </c>
      <c r="M147" s="27"/>
      <c r="N147" s="27"/>
      <c r="O147" s="27"/>
    </row>
    <row r="148" spans="2:15" ht="15.75" customHeight="1" x14ac:dyDescent="0.3">
      <c r="B148" s="34"/>
      <c r="C148" s="39"/>
      <c r="D148" s="38"/>
      <c r="E148" s="34">
        <v>3427</v>
      </c>
      <c r="F148" s="35" t="s">
        <v>166</v>
      </c>
      <c r="G148" s="258">
        <f>'izvršenje 2022'!J46</f>
        <v>0</v>
      </c>
      <c r="H148" s="37">
        <f>I148</f>
        <v>1400</v>
      </c>
      <c r="I148" s="37">
        <f>'Posebni dio'!W59</f>
        <v>1400</v>
      </c>
      <c r="J148" s="37">
        <f>'Posebni dio'!X59</f>
        <v>0</v>
      </c>
      <c r="K148" s="29"/>
      <c r="L148" s="29"/>
      <c r="M148" s="27"/>
      <c r="N148" s="27"/>
      <c r="O148" s="27"/>
    </row>
    <row r="149" spans="2:15" ht="15.75" customHeight="1" x14ac:dyDescent="0.3">
      <c r="B149" s="34"/>
      <c r="C149" s="39"/>
      <c r="D149" s="39">
        <v>343</v>
      </c>
      <c r="E149" s="39"/>
      <c r="F149" s="48" t="s">
        <v>167</v>
      </c>
      <c r="G149" s="257">
        <f t="shared" ref="G149" si="82">G150+G151+G152</f>
        <v>1606.7741721414825</v>
      </c>
      <c r="H149" s="20">
        <f t="shared" ref="H149:J149" si="83">H150+H151+H152</f>
        <v>2389</v>
      </c>
      <c r="I149" s="20">
        <f t="shared" si="83"/>
        <v>2389</v>
      </c>
      <c r="J149" s="20">
        <f t="shared" si="83"/>
        <v>1874.81</v>
      </c>
      <c r="K149" s="29">
        <f>J149/G149*100</f>
        <v>116.68161167298847</v>
      </c>
      <c r="L149" s="29">
        <f>J149/I149*100</f>
        <v>78.476768522394309</v>
      </c>
      <c r="M149" s="27"/>
      <c r="N149" s="27"/>
      <c r="O149" s="27"/>
    </row>
    <row r="150" spans="2:15" ht="15.75" customHeight="1" x14ac:dyDescent="0.3">
      <c r="B150" s="34"/>
      <c r="C150" s="39"/>
      <c r="D150" s="38"/>
      <c r="E150" s="34">
        <v>3431</v>
      </c>
      <c r="F150" s="35" t="s">
        <v>168</v>
      </c>
      <c r="G150" s="258">
        <f>'izvršenje 2022'!J48</f>
        <v>1606.7741721414825</v>
      </c>
      <c r="H150" s="37">
        <f>I150</f>
        <v>2389</v>
      </c>
      <c r="I150" s="37">
        <f>'Posebni dio'!W61</f>
        <v>2389</v>
      </c>
      <c r="J150" s="37">
        <f>'Posebni dio'!X61</f>
        <v>1874.81</v>
      </c>
      <c r="K150" s="29"/>
      <c r="L150" s="29"/>
      <c r="M150" s="27"/>
      <c r="N150" s="27"/>
      <c r="O150" s="27"/>
    </row>
    <row r="151" spans="2:15" ht="15.75" customHeight="1" x14ac:dyDescent="0.3">
      <c r="B151" s="34"/>
      <c r="C151" s="39"/>
      <c r="D151" s="38"/>
      <c r="E151" s="34">
        <v>3433</v>
      </c>
      <c r="F151" s="35" t="s">
        <v>169</v>
      </c>
      <c r="G151" s="265"/>
      <c r="H151" s="49"/>
      <c r="I151" s="49"/>
      <c r="J151" s="49"/>
      <c r="K151" s="29"/>
      <c r="L151" s="29"/>
      <c r="M151" s="27"/>
      <c r="N151" s="27"/>
      <c r="O151" s="27"/>
    </row>
    <row r="152" spans="2:15" ht="15.75" customHeight="1" x14ac:dyDescent="0.3">
      <c r="B152" s="34"/>
      <c r="C152" s="39"/>
      <c r="D152" s="38"/>
      <c r="E152" s="34">
        <v>3434</v>
      </c>
      <c r="F152" s="35" t="s">
        <v>170</v>
      </c>
      <c r="G152" s="265"/>
      <c r="H152" s="49"/>
      <c r="I152" s="49"/>
      <c r="J152" s="49"/>
      <c r="K152" s="29"/>
      <c r="L152" s="29"/>
      <c r="M152" s="27"/>
      <c r="N152" s="27"/>
      <c r="O152" s="27"/>
    </row>
    <row r="153" spans="2:15" ht="15.75" customHeight="1" x14ac:dyDescent="0.3">
      <c r="B153" s="34"/>
      <c r="C153" s="51">
        <v>38</v>
      </c>
      <c r="D153" s="52"/>
      <c r="E153" s="41"/>
      <c r="F153" s="53" t="s">
        <v>171</v>
      </c>
      <c r="G153" s="257">
        <f t="shared" ref="G153:G154" si="84">G154</f>
        <v>0</v>
      </c>
      <c r="H153" s="20">
        <f t="shared" ref="H153:J153" si="85">H154</f>
        <v>0</v>
      </c>
      <c r="I153" s="20">
        <f t="shared" si="85"/>
        <v>0</v>
      </c>
      <c r="J153" s="20">
        <f t="shared" si="85"/>
        <v>0</v>
      </c>
      <c r="K153" s="29" t="e">
        <f t="shared" ref="K153:K154" si="86">J153/G153*100</f>
        <v>#DIV/0!</v>
      </c>
      <c r="L153" s="29" t="e">
        <f t="shared" ref="L153:L154" si="87">J153/I153*100</f>
        <v>#DIV/0!</v>
      </c>
      <c r="M153" s="27"/>
      <c r="N153" s="27"/>
      <c r="O153" s="27"/>
    </row>
    <row r="154" spans="2:15" ht="15.75" customHeight="1" x14ac:dyDescent="0.3">
      <c r="B154" s="34"/>
      <c r="C154" s="51"/>
      <c r="D154" s="41">
        <v>381</v>
      </c>
      <c r="E154" s="41"/>
      <c r="F154" s="53" t="s">
        <v>103</v>
      </c>
      <c r="G154" s="258">
        <f t="shared" si="84"/>
        <v>0</v>
      </c>
      <c r="H154" s="20">
        <f t="shared" ref="H154:J154" si="88">H155</f>
        <v>0</v>
      </c>
      <c r="I154" s="20">
        <f t="shared" si="88"/>
        <v>0</v>
      </c>
      <c r="J154" s="20">
        <f t="shared" si="88"/>
        <v>0</v>
      </c>
      <c r="K154" s="29" t="e">
        <f t="shared" si="86"/>
        <v>#DIV/0!</v>
      </c>
      <c r="L154" s="29" t="e">
        <f t="shared" si="87"/>
        <v>#DIV/0!</v>
      </c>
      <c r="M154" s="27"/>
      <c r="N154" s="27"/>
      <c r="O154" s="27"/>
    </row>
    <row r="155" spans="2:15" ht="15.75" customHeight="1" x14ac:dyDescent="0.3">
      <c r="B155" s="54"/>
      <c r="C155" s="55"/>
      <c r="D155" s="56"/>
      <c r="E155" s="57">
        <v>3811</v>
      </c>
      <c r="F155" s="58" t="s">
        <v>172</v>
      </c>
      <c r="G155" s="266">
        <f>'izvršenje 2022'!J61</f>
        <v>0</v>
      </c>
      <c r="H155" s="59">
        <f>I155</f>
        <v>0</v>
      </c>
      <c r="I155" s="59">
        <f>'Posebni dio'!W64</f>
        <v>0</v>
      </c>
      <c r="J155" s="59">
        <f>'Posebni dio'!X64</f>
        <v>0</v>
      </c>
      <c r="K155" s="60"/>
      <c r="L155" s="60"/>
      <c r="M155" s="27"/>
      <c r="N155" s="27"/>
      <c r="O155" s="27"/>
    </row>
    <row r="156" spans="2:15" ht="15.75" customHeight="1" x14ac:dyDescent="0.3">
      <c r="B156" s="61">
        <v>4</v>
      </c>
      <c r="C156" s="61"/>
      <c r="D156" s="61"/>
      <c r="E156" s="61"/>
      <c r="F156" s="62" t="s">
        <v>173</v>
      </c>
      <c r="G156" s="267">
        <f t="shared" ref="G156" si="89">G157+G170</f>
        <v>7045.5093237772908</v>
      </c>
      <c r="H156" s="63">
        <f t="shared" ref="H156:J156" si="90">H157+H170</f>
        <v>50130</v>
      </c>
      <c r="I156" s="63">
        <f t="shared" si="90"/>
        <v>50130</v>
      </c>
      <c r="J156" s="63">
        <f t="shared" si="90"/>
        <v>14751.48</v>
      </c>
      <c r="K156" s="64">
        <f t="shared" ref="K156:K158" si="91">J156/G156*100</f>
        <v>209.37421727931698</v>
      </c>
      <c r="L156" s="64">
        <f t="shared" ref="L156:L158" si="92">J156/I156*100</f>
        <v>29.42645122681029</v>
      </c>
      <c r="M156" s="27"/>
      <c r="N156" s="27"/>
      <c r="O156" s="27"/>
    </row>
    <row r="157" spans="2:15" ht="15.75" customHeight="1" x14ac:dyDescent="0.3">
      <c r="B157" s="30"/>
      <c r="C157" s="28">
        <v>42</v>
      </c>
      <c r="D157" s="28"/>
      <c r="E157" s="28"/>
      <c r="F157" s="65" t="s">
        <v>174</v>
      </c>
      <c r="G157" s="257">
        <f t="shared" ref="G157" si="93">G158+G166+G168</f>
        <v>3832.7440440639721</v>
      </c>
      <c r="H157" s="20">
        <f t="shared" ref="H157:J157" si="94">H158+H166+H168</f>
        <v>50130</v>
      </c>
      <c r="I157" s="20">
        <f t="shared" si="94"/>
        <v>50130</v>
      </c>
      <c r="J157" s="20">
        <f t="shared" si="94"/>
        <v>13685.5</v>
      </c>
      <c r="K157" s="29">
        <f t="shared" si="91"/>
        <v>357.06793468756808</v>
      </c>
      <c r="L157" s="29">
        <f t="shared" si="92"/>
        <v>27.300019948134853</v>
      </c>
      <c r="M157" s="27"/>
      <c r="N157" s="27"/>
      <c r="O157" s="27"/>
    </row>
    <row r="158" spans="2:15" ht="15.75" customHeight="1" x14ac:dyDescent="0.3">
      <c r="B158" s="30"/>
      <c r="C158" s="30"/>
      <c r="D158" s="39">
        <v>422</v>
      </c>
      <c r="E158" s="39"/>
      <c r="F158" s="46" t="s">
        <v>175</v>
      </c>
      <c r="G158" s="257">
        <f t="shared" ref="G158" si="95">G159+G160+G161+G162+G163+G165+G164</f>
        <v>3832.7440440639721</v>
      </c>
      <c r="H158" s="20">
        <f t="shared" ref="H158:J158" si="96">H159+H160+H161+H162+H163+H165+H164</f>
        <v>50130</v>
      </c>
      <c r="I158" s="20">
        <f t="shared" si="96"/>
        <v>50130</v>
      </c>
      <c r="J158" s="20">
        <f t="shared" si="96"/>
        <v>13685.5</v>
      </c>
      <c r="K158" s="29">
        <f t="shared" si="91"/>
        <v>357.06793468756808</v>
      </c>
      <c r="L158" s="29">
        <f t="shared" si="92"/>
        <v>27.300019948134853</v>
      </c>
      <c r="M158" s="27"/>
      <c r="N158" s="27"/>
      <c r="O158" s="27"/>
    </row>
    <row r="159" spans="2:15" ht="15.75" customHeight="1" x14ac:dyDescent="0.3">
      <c r="B159" s="30"/>
      <c r="C159" s="30"/>
      <c r="D159" s="34"/>
      <c r="E159" s="34">
        <v>4221</v>
      </c>
      <c r="F159" s="47" t="s">
        <v>176</v>
      </c>
      <c r="G159" s="258">
        <f>'izvršenje 2022'!J50</f>
        <v>547.85453580197759</v>
      </c>
      <c r="H159" s="37">
        <f t="shared" ref="H159:H165" si="97">I159</f>
        <v>38849</v>
      </c>
      <c r="I159" s="66">
        <f>'Posebni dio'!W67</f>
        <v>38849</v>
      </c>
      <c r="J159" s="66">
        <f>'Posebni dio'!X67</f>
        <v>2436.2399999999998</v>
      </c>
      <c r="K159" s="29"/>
      <c r="L159" s="29"/>
      <c r="M159" s="27"/>
      <c r="N159" s="27"/>
      <c r="O159" s="27"/>
    </row>
    <row r="160" spans="2:15" ht="15.75" customHeight="1" x14ac:dyDescent="0.3">
      <c r="B160" s="30"/>
      <c r="C160" s="30"/>
      <c r="D160" s="34"/>
      <c r="E160" s="34">
        <v>4222</v>
      </c>
      <c r="F160" s="47" t="s">
        <v>177</v>
      </c>
      <c r="G160" s="258">
        <f>'izvršenje 2022'!J51</f>
        <v>0</v>
      </c>
      <c r="H160" s="37">
        <f t="shared" si="97"/>
        <v>664</v>
      </c>
      <c r="I160" s="66">
        <f>'Posebni dio'!W68</f>
        <v>664</v>
      </c>
      <c r="J160" s="66">
        <f>'Posebni dio'!X68</f>
        <v>0</v>
      </c>
      <c r="K160" s="29"/>
      <c r="L160" s="29"/>
      <c r="M160" s="27"/>
      <c r="N160" s="27"/>
      <c r="O160" s="27"/>
    </row>
    <row r="161" spans="2:15" ht="15.75" customHeight="1" x14ac:dyDescent="0.3">
      <c r="B161" s="30"/>
      <c r="C161" s="30"/>
      <c r="D161" s="34"/>
      <c r="E161" s="34">
        <v>4223</v>
      </c>
      <c r="F161" s="47" t="s">
        <v>178</v>
      </c>
      <c r="G161" s="258">
        <f>'izvršenje 2022'!J52</f>
        <v>3284.8895082619947</v>
      </c>
      <c r="H161" s="37">
        <f t="shared" si="97"/>
        <v>3981</v>
      </c>
      <c r="I161" s="66">
        <f>'Posebni dio'!W69</f>
        <v>3981</v>
      </c>
      <c r="J161" s="66">
        <f>'Posebni dio'!X69</f>
        <v>11249.26</v>
      </c>
      <c r="K161" s="29"/>
      <c r="L161" s="29"/>
      <c r="M161" s="27"/>
      <c r="N161" s="27"/>
      <c r="O161" s="27"/>
    </row>
    <row r="162" spans="2:15" ht="15.75" customHeight="1" x14ac:dyDescent="0.3">
      <c r="B162" s="30"/>
      <c r="C162" s="30"/>
      <c r="D162" s="34"/>
      <c r="E162" s="34">
        <v>4224</v>
      </c>
      <c r="F162" s="47" t="s">
        <v>179</v>
      </c>
      <c r="G162" s="258">
        <f>'izvršenje 2022'!J53</f>
        <v>0</v>
      </c>
      <c r="H162" s="37">
        <f t="shared" si="97"/>
        <v>1327</v>
      </c>
      <c r="I162" s="66">
        <f>'Posebni dio'!W70</f>
        <v>1327</v>
      </c>
      <c r="J162" s="66">
        <f>'Posebni dio'!X70</f>
        <v>0</v>
      </c>
      <c r="K162" s="29"/>
      <c r="L162" s="29"/>
      <c r="M162" s="27"/>
      <c r="N162" s="27"/>
      <c r="O162" s="27"/>
    </row>
    <row r="163" spans="2:15" ht="15.75" customHeight="1" x14ac:dyDescent="0.3">
      <c r="B163" s="30"/>
      <c r="C163" s="30"/>
      <c r="D163" s="34"/>
      <c r="E163" s="34">
        <v>4225</v>
      </c>
      <c r="F163" s="47" t="s">
        <v>180</v>
      </c>
      <c r="G163" s="258">
        <f>'izvršenje 2022'!J54</f>
        <v>0</v>
      </c>
      <c r="H163" s="37">
        <f t="shared" si="97"/>
        <v>5309</v>
      </c>
      <c r="I163" s="66">
        <f>'Posebni dio'!W71</f>
        <v>5309</v>
      </c>
      <c r="J163" s="66">
        <f>'Posebni dio'!X71</f>
        <v>0</v>
      </c>
      <c r="K163" s="29"/>
      <c r="L163" s="29"/>
      <c r="M163" s="27"/>
      <c r="N163" s="27"/>
      <c r="O163" s="27"/>
    </row>
    <row r="164" spans="2:15" ht="15.75" customHeight="1" x14ac:dyDescent="0.3">
      <c r="B164" s="30"/>
      <c r="C164" s="30"/>
      <c r="D164" s="34"/>
      <c r="E164" s="34">
        <v>4226</v>
      </c>
      <c r="F164" s="47" t="s">
        <v>181</v>
      </c>
      <c r="G164" s="265"/>
      <c r="H164" s="37">
        <f t="shared" si="97"/>
        <v>0</v>
      </c>
      <c r="I164" s="66">
        <f>'Posebni dio'!W72</f>
        <v>0</v>
      </c>
      <c r="J164" s="66">
        <f>'Posebni dio'!X72</f>
        <v>0</v>
      </c>
      <c r="K164" s="29"/>
      <c r="L164" s="29"/>
      <c r="M164" s="27"/>
      <c r="N164" s="27"/>
      <c r="O164" s="27"/>
    </row>
    <row r="165" spans="2:15" ht="15.75" customHeight="1" x14ac:dyDescent="0.3">
      <c r="B165" s="30"/>
      <c r="C165" s="30"/>
      <c r="D165" s="34"/>
      <c r="E165" s="34">
        <v>4227</v>
      </c>
      <c r="F165" s="47" t="s">
        <v>182</v>
      </c>
      <c r="G165" s="265"/>
      <c r="H165" s="37">
        <f t="shared" si="97"/>
        <v>0</v>
      </c>
      <c r="I165" s="66">
        <f>'Posebni dio'!W73</f>
        <v>0</v>
      </c>
      <c r="J165" s="66">
        <f>'Posebni dio'!X73</f>
        <v>0</v>
      </c>
      <c r="K165" s="29"/>
      <c r="L165" s="29"/>
      <c r="M165" s="27"/>
      <c r="N165" s="27"/>
      <c r="O165" s="27"/>
    </row>
    <row r="166" spans="2:15" ht="15.75" customHeight="1" x14ac:dyDescent="0.3">
      <c r="B166" s="30"/>
      <c r="C166" s="30"/>
      <c r="D166" s="39">
        <v>423</v>
      </c>
      <c r="E166" s="39"/>
      <c r="F166" s="46" t="s">
        <v>183</v>
      </c>
      <c r="G166" s="257">
        <f t="shared" ref="G166" si="98">G167</f>
        <v>0</v>
      </c>
      <c r="H166" s="20">
        <f t="shared" ref="H166:J166" si="99">H167</f>
        <v>0</v>
      </c>
      <c r="I166" s="20">
        <f t="shared" si="99"/>
        <v>0</v>
      </c>
      <c r="J166" s="20">
        <f t="shared" si="99"/>
        <v>0</v>
      </c>
      <c r="K166" s="29" t="e">
        <f t="shared" ref="K166:L166" si="100">J166/G166*100</f>
        <v>#DIV/0!</v>
      </c>
      <c r="L166" s="29" t="e">
        <f t="shared" si="100"/>
        <v>#DIV/0!</v>
      </c>
      <c r="M166" s="27"/>
      <c r="N166" s="27"/>
      <c r="O166" s="27"/>
    </row>
    <row r="167" spans="2:15" ht="15.75" customHeight="1" x14ac:dyDescent="0.3">
      <c r="B167" s="30"/>
      <c r="C167" s="30"/>
      <c r="D167" s="34"/>
      <c r="E167" s="34">
        <v>4231</v>
      </c>
      <c r="F167" s="47" t="s">
        <v>118</v>
      </c>
      <c r="G167" s="258">
        <f>'izvršenje 2022'!J56</f>
        <v>0</v>
      </c>
      <c r="H167" s="37">
        <f>I167</f>
        <v>0</v>
      </c>
      <c r="I167" s="66">
        <f>'Posebni dio'!W77</f>
        <v>0</v>
      </c>
      <c r="J167" s="66">
        <f>'Posebni dio'!X77</f>
        <v>0</v>
      </c>
      <c r="K167" s="29"/>
      <c r="L167" s="29"/>
      <c r="M167" s="27"/>
      <c r="N167" s="27"/>
      <c r="O167" s="27"/>
    </row>
    <row r="168" spans="2:15" ht="15.75" customHeight="1" x14ac:dyDescent="0.3">
      <c r="B168" s="30"/>
      <c r="C168" s="30"/>
      <c r="D168" s="39">
        <v>425</v>
      </c>
      <c r="E168" s="39"/>
      <c r="F168" s="46" t="s">
        <v>184</v>
      </c>
      <c r="G168" s="268">
        <f t="shared" ref="G168" si="101">G169</f>
        <v>0</v>
      </c>
      <c r="H168" s="20">
        <f t="shared" ref="H168:J168" si="102">H169</f>
        <v>0</v>
      </c>
      <c r="I168" s="20">
        <f t="shared" si="102"/>
        <v>0</v>
      </c>
      <c r="J168" s="20">
        <f t="shared" si="102"/>
        <v>0</v>
      </c>
      <c r="K168" s="29" t="e">
        <f t="shared" ref="K168:L168" si="103">J168/G168*100</f>
        <v>#DIV/0!</v>
      </c>
      <c r="L168" s="29" t="e">
        <f t="shared" si="103"/>
        <v>#DIV/0!</v>
      </c>
      <c r="M168" s="27"/>
      <c r="N168" s="27"/>
      <c r="O168" s="27"/>
    </row>
    <row r="169" spans="2:15" ht="15.75" customHeight="1" x14ac:dyDescent="0.3">
      <c r="B169" s="30"/>
      <c r="C169" s="30"/>
      <c r="D169" s="34"/>
      <c r="E169" s="34">
        <v>4252</v>
      </c>
      <c r="F169" s="47" t="s">
        <v>120</v>
      </c>
      <c r="G169" s="265"/>
      <c r="H169" s="37">
        <f>I169</f>
        <v>0</v>
      </c>
      <c r="I169" s="66">
        <f>'Posebni dio'!W75</f>
        <v>0</v>
      </c>
      <c r="J169" s="66">
        <f>'Posebni dio'!X75</f>
        <v>0</v>
      </c>
      <c r="K169" s="29"/>
      <c r="L169" s="29"/>
      <c r="M169" s="27"/>
      <c r="N169" s="27"/>
      <c r="O169" s="27"/>
    </row>
    <row r="170" spans="2:15" ht="15.75" customHeight="1" x14ac:dyDescent="0.3">
      <c r="B170" s="30"/>
      <c r="C170" s="28">
        <v>45</v>
      </c>
      <c r="D170" s="34"/>
      <c r="E170" s="34"/>
      <c r="F170" s="46" t="s">
        <v>185</v>
      </c>
      <c r="G170" s="257">
        <f t="shared" ref="G170" si="104">G171+G173+G175</f>
        <v>3212.7652797133187</v>
      </c>
      <c r="H170" s="20">
        <f t="shared" ref="H170:J170" si="105">H171+H173+H175</f>
        <v>0</v>
      </c>
      <c r="I170" s="20">
        <f t="shared" si="105"/>
        <v>0</v>
      </c>
      <c r="J170" s="20">
        <f t="shared" si="105"/>
        <v>1065.98</v>
      </c>
      <c r="K170" s="29">
        <f t="shared" ref="K170:L170" si="106">J170/G170*100</f>
        <v>33.179516932999206</v>
      </c>
      <c r="L170" s="29" t="e">
        <f t="shared" si="106"/>
        <v>#DIV/0!</v>
      </c>
      <c r="M170" s="27"/>
      <c r="N170" s="27"/>
      <c r="O170" s="27"/>
    </row>
    <row r="171" spans="2:15" ht="15.75" customHeight="1" x14ac:dyDescent="0.3">
      <c r="B171" s="30"/>
      <c r="C171" s="30"/>
      <c r="D171" s="39">
        <v>451</v>
      </c>
      <c r="E171" s="39"/>
      <c r="F171" s="46" t="s">
        <v>186</v>
      </c>
      <c r="G171" s="257">
        <f t="shared" ref="G171" si="107">G172</f>
        <v>3212.7652797133187</v>
      </c>
      <c r="H171" s="20">
        <f t="shared" ref="H171:J171" si="108">H172</f>
        <v>0</v>
      </c>
      <c r="I171" s="20">
        <f t="shared" si="108"/>
        <v>0</v>
      </c>
      <c r="J171" s="20">
        <f t="shared" si="108"/>
        <v>1065.98</v>
      </c>
      <c r="K171" s="29">
        <f t="shared" ref="K171:L171" si="109">J171/G171*100</f>
        <v>33.179516932999206</v>
      </c>
      <c r="L171" s="29" t="e">
        <f t="shared" si="109"/>
        <v>#DIV/0!</v>
      </c>
      <c r="M171" s="27"/>
      <c r="N171" s="27"/>
      <c r="O171" s="27"/>
    </row>
    <row r="172" spans="2:15" ht="15.75" customHeight="1" x14ac:dyDescent="0.3">
      <c r="B172" s="30"/>
      <c r="C172" s="30"/>
      <c r="D172" s="34"/>
      <c r="E172" s="34">
        <v>4511</v>
      </c>
      <c r="F172" s="47" t="s">
        <v>186</v>
      </c>
      <c r="G172" s="258">
        <f>'izvršenje 2022'!J58</f>
        <v>3212.7652797133187</v>
      </c>
      <c r="H172" s="37">
        <f>I172</f>
        <v>0</v>
      </c>
      <c r="I172" s="66">
        <f>'Posebni dio'!W80</f>
        <v>0</v>
      </c>
      <c r="J172" s="66">
        <f>'Posebni dio'!X80</f>
        <v>1065.98</v>
      </c>
      <c r="K172" s="29"/>
      <c r="L172" s="29"/>
      <c r="M172" s="27"/>
      <c r="N172" s="27"/>
      <c r="O172" s="27"/>
    </row>
    <row r="173" spans="2:15" ht="15.75" customHeight="1" x14ac:dyDescent="0.3">
      <c r="B173" s="30"/>
      <c r="C173" s="30"/>
      <c r="D173" s="39">
        <v>452</v>
      </c>
      <c r="E173" s="39"/>
      <c r="F173" s="46" t="s">
        <v>187</v>
      </c>
      <c r="G173" s="268">
        <f t="shared" ref="G173" si="110">G174</f>
        <v>0</v>
      </c>
      <c r="H173" s="20">
        <f t="shared" ref="H173:J173" si="111">H174</f>
        <v>0</v>
      </c>
      <c r="I173" s="20">
        <f t="shared" si="111"/>
        <v>0</v>
      </c>
      <c r="J173" s="20">
        <f t="shared" si="111"/>
        <v>0</v>
      </c>
      <c r="K173" s="29" t="e">
        <f t="shared" ref="K173:L173" si="112">J173/G173*100</f>
        <v>#DIV/0!</v>
      </c>
      <c r="L173" s="29" t="e">
        <f t="shared" si="112"/>
        <v>#DIV/0!</v>
      </c>
      <c r="M173" s="27"/>
      <c r="N173" s="27"/>
      <c r="O173" s="27"/>
    </row>
    <row r="174" spans="2:15" ht="15.75" customHeight="1" x14ac:dyDescent="0.3">
      <c r="B174" s="30"/>
      <c r="C174" s="30"/>
      <c r="D174" s="34"/>
      <c r="E174" s="34">
        <v>4521</v>
      </c>
      <c r="F174" s="47" t="s">
        <v>187</v>
      </c>
      <c r="G174" s="265"/>
      <c r="H174" s="37">
        <f>I174</f>
        <v>0</v>
      </c>
      <c r="I174" s="66">
        <f>'Posebni dio'!W82</f>
        <v>0</v>
      </c>
      <c r="J174" s="66">
        <f>'Posebni dio'!X82</f>
        <v>0</v>
      </c>
      <c r="K174" s="29"/>
      <c r="L174" s="29"/>
      <c r="M174" s="27"/>
      <c r="N174" s="27"/>
      <c r="O174" s="27"/>
    </row>
    <row r="175" spans="2:15" ht="15.75" customHeight="1" x14ac:dyDescent="0.3">
      <c r="B175" s="30"/>
      <c r="C175" s="30"/>
      <c r="D175" s="39">
        <v>454</v>
      </c>
      <c r="E175" s="39"/>
      <c r="F175" s="46" t="s">
        <v>187</v>
      </c>
      <c r="G175" s="268">
        <f t="shared" ref="G175" si="113">G176</f>
        <v>0</v>
      </c>
      <c r="H175" s="20">
        <f t="shared" ref="H175:J175" si="114">H176</f>
        <v>0</v>
      </c>
      <c r="I175" s="20">
        <f t="shared" si="114"/>
        <v>0</v>
      </c>
      <c r="J175" s="20">
        <f t="shared" si="114"/>
        <v>0</v>
      </c>
      <c r="K175" s="29" t="e">
        <f t="shared" ref="K175:L175" si="115">J175/G175*100</f>
        <v>#DIV/0!</v>
      </c>
      <c r="L175" s="29" t="e">
        <f t="shared" si="115"/>
        <v>#DIV/0!</v>
      </c>
      <c r="M175" s="27"/>
      <c r="N175" s="27"/>
      <c r="O175" s="27"/>
    </row>
    <row r="176" spans="2:15" ht="15.75" customHeight="1" x14ac:dyDescent="0.3">
      <c r="B176" s="30"/>
      <c r="C176" s="30"/>
      <c r="D176" s="34"/>
      <c r="E176" s="34">
        <v>4541</v>
      </c>
      <c r="F176" s="47" t="s">
        <v>188</v>
      </c>
      <c r="G176" s="265"/>
      <c r="H176" s="37">
        <f>I176</f>
        <v>0</v>
      </c>
      <c r="I176" s="66">
        <f>'Posebni dio'!W84</f>
        <v>0</v>
      </c>
      <c r="J176" s="66">
        <f>'Posebni dio'!X84</f>
        <v>0</v>
      </c>
      <c r="K176" s="42"/>
      <c r="L176" s="42"/>
      <c r="M176" s="16"/>
      <c r="N176" s="27"/>
      <c r="O176" s="27"/>
    </row>
  </sheetData>
  <mergeCells count="7">
    <mergeCell ref="B99:F99"/>
    <mergeCell ref="B100:F100"/>
    <mergeCell ref="B2:L2"/>
    <mergeCell ref="B4:L4"/>
    <mergeCell ref="B6:L6"/>
    <mergeCell ref="B9:F9"/>
    <mergeCell ref="B8:F8"/>
  </mergeCells>
  <pageMargins left="0.7" right="0.7" top="0.75" bottom="0.75" header="0" footer="0"/>
  <pageSetup paperSize="9" scale="3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DD6EE"/>
  </sheetPr>
  <dimension ref="A1:N100"/>
  <sheetViews>
    <sheetView topLeftCell="A40" zoomScaleNormal="100" workbookViewId="0">
      <selection activeCell="B8" sqref="B8:F8"/>
    </sheetView>
  </sheetViews>
  <sheetFormatPr defaultColWidth="14.44140625" defaultRowHeight="15" customHeight="1" x14ac:dyDescent="0.3"/>
  <cols>
    <col min="1" max="1" width="10.44140625" customWidth="1"/>
    <col min="2" max="2" width="51.6640625" customWidth="1"/>
    <col min="3" max="7" width="12.6640625" customWidth="1"/>
    <col min="8" max="8" width="12.5546875" customWidth="1"/>
    <col min="9" max="9" width="13.109375" customWidth="1"/>
    <col min="10" max="10" width="11" customWidth="1"/>
    <col min="11" max="11" width="10" customWidth="1"/>
    <col min="12" max="12" width="12.5546875" customWidth="1"/>
    <col min="13" max="13" width="11.5546875" customWidth="1"/>
    <col min="14" max="14" width="8.6640625" customWidth="1"/>
  </cols>
  <sheetData>
    <row r="1" spans="1:13" ht="18" customHeight="1" x14ac:dyDescent="0.3">
      <c r="B1" s="67" t="s">
        <v>189</v>
      </c>
      <c r="C1" s="68">
        <v>11</v>
      </c>
      <c r="D1" s="68">
        <v>31</v>
      </c>
      <c r="E1" s="68">
        <v>43</v>
      </c>
      <c r="F1" s="68">
        <v>52</v>
      </c>
      <c r="G1" s="68">
        <v>41</v>
      </c>
      <c r="H1" s="69"/>
      <c r="I1" s="69">
        <v>7.5345000000000004</v>
      </c>
      <c r="J1" t="s">
        <v>190</v>
      </c>
    </row>
    <row r="2" spans="1:13" ht="18" customHeight="1" x14ac:dyDescent="0.3">
      <c r="B2" s="70" t="s">
        <v>191</v>
      </c>
      <c r="C2" s="71">
        <f t="shared" ref="C2:G2" si="0">C4/$I$1</f>
        <v>1102677.5963899395</v>
      </c>
      <c r="D2" s="71">
        <f t="shared" si="0"/>
        <v>4525.1960979494324</v>
      </c>
      <c r="E2" s="71">
        <f t="shared" si="0"/>
        <v>0</v>
      </c>
      <c r="F2" s="71">
        <f t="shared" si="0"/>
        <v>0</v>
      </c>
      <c r="G2" s="71">
        <f t="shared" si="0"/>
        <v>0</v>
      </c>
      <c r="H2" s="72"/>
      <c r="I2" s="73">
        <f>SUM(C2:G2)</f>
        <v>1107202.7924878891</v>
      </c>
      <c r="J2" s="74"/>
    </row>
    <row r="3" spans="1:13" ht="14.4" x14ac:dyDescent="0.3">
      <c r="A3" s="75">
        <v>10915</v>
      </c>
      <c r="B3" s="76" t="s">
        <v>192</v>
      </c>
      <c r="C3" s="77" t="s">
        <v>193</v>
      </c>
      <c r="D3" s="77" t="s">
        <v>193</v>
      </c>
      <c r="E3" s="77" t="s">
        <v>193</v>
      </c>
      <c r="F3" s="77" t="s">
        <v>193</v>
      </c>
      <c r="G3" s="77" t="s">
        <v>193</v>
      </c>
      <c r="H3" s="78" t="s">
        <v>194</v>
      </c>
      <c r="I3" s="78" t="s">
        <v>195</v>
      </c>
    </row>
    <row r="4" spans="1:13" ht="21.75" customHeight="1" x14ac:dyDescent="0.3">
      <c r="A4" s="79" t="s">
        <v>196</v>
      </c>
      <c r="B4" s="80" t="s">
        <v>197</v>
      </c>
      <c r="C4" s="81">
        <f t="shared" ref="C4:J4" si="1">C5+C59</f>
        <v>8308124.3499999996</v>
      </c>
      <c r="D4" s="81">
        <f t="shared" si="1"/>
        <v>34095.090000000004</v>
      </c>
      <c r="E4" s="81">
        <f t="shared" si="1"/>
        <v>0</v>
      </c>
      <c r="F4" s="81">
        <f t="shared" si="1"/>
        <v>0</v>
      </c>
      <c r="G4" s="81">
        <f t="shared" si="1"/>
        <v>0</v>
      </c>
      <c r="H4" s="81">
        <f t="shared" si="1"/>
        <v>8342219.4399999995</v>
      </c>
      <c r="I4" s="82">
        <f t="shared" si="1"/>
        <v>1107202.7924878891</v>
      </c>
      <c r="J4" s="83">
        <f t="shared" si="1"/>
        <v>1107202.7924878891</v>
      </c>
      <c r="K4" s="84"/>
      <c r="L4" s="27"/>
      <c r="M4" s="27"/>
    </row>
    <row r="5" spans="1:13" ht="14.4" x14ac:dyDescent="0.3">
      <c r="A5" s="85">
        <v>11</v>
      </c>
      <c r="B5" s="86" t="s">
        <v>198</v>
      </c>
      <c r="C5" s="81">
        <f t="shared" ref="C5:J5" si="2">C6+C10+C12+C15+C19+C26+C36+C38+C45+C47+C49+C55+C57</f>
        <v>8308124.3499999996</v>
      </c>
      <c r="D5" s="81">
        <f t="shared" si="2"/>
        <v>34095.090000000004</v>
      </c>
      <c r="E5" s="81">
        <f t="shared" si="2"/>
        <v>0</v>
      </c>
      <c r="F5" s="81">
        <f t="shared" si="2"/>
        <v>0</v>
      </c>
      <c r="G5" s="81">
        <f t="shared" si="2"/>
        <v>0</v>
      </c>
      <c r="H5" s="81">
        <f t="shared" si="2"/>
        <v>8342219.4399999995</v>
      </c>
      <c r="I5" s="82">
        <f t="shared" si="2"/>
        <v>1107202.7924878891</v>
      </c>
      <c r="J5" s="83">
        <f t="shared" si="2"/>
        <v>1107202.7924878891</v>
      </c>
      <c r="K5" s="286"/>
      <c r="L5" s="286"/>
    </row>
    <row r="6" spans="1:13" ht="14.4" x14ac:dyDescent="0.3">
      <c r="A6" s="85">
        <v>311</v>
      </c>
      <c r="B6" s="86" t="s">
        <v>124</v>
      </c>
      <c r="C6" s="81">
        <f t="shared" ref="C6:J6" si="3">SUM(C7:C9)</f>
        <v>4896113.58</v>
      </c>
      <c r="D6" s="87">
        <f t="shared" si="3"/>
        <v>0</v>
      </c>
      <c r="E6" s="87">
        <f t="shared" si="3"/>
        <v>0</v>
      </c>
      <c r="F6" s="87">
        <f t="shared" si="3"/>
        <v>0</v>
      </c>
      <c r="G6" s="87">
        <f t="shared" si="3"/>
        <v>0</v>
      </c>
      <c r="H6" s="81">
        <f t="shared" si="3"/>
        <v>4896113.58</v>
      </c>
      <c r="I6" s="82">
        <f t="shared" si="3"/>
        <v>649825.94465458882</v>
      </c>
      <c r="J6" s="83">
        <f t="shared" si="3"/>
        <v>649825.94465458882</v>
      </c>
      <c r="K6" s="286"/>
      <c r="L6" s="302"/>
    </row>
    <row r="7" spans="1:13" ht="14.4" x14ac:dyDescent="0.3">
      <c r="A7" s="88">
        <v>3111</v>
      </c>
      <c r="B7" s="89" t="s">
        <v>125</v>
      </c>
      <c r="C7" s="90">
        <v>4512916.5599999996</v>
      </c>
      <c r="D7" s="91"/>
      <c r="E7" s="91"/>
      <c r="F7" s="91"/>
      <c r="G7" s="91"/>
      <c r="H7" s="90">
        <f>SUM(C7:G7)</f>
        <v>4512916.5599999996</v>
      </c>
      <c r="I7" s="92">
        <f t="shared" ref="I7:I9" si="4">H7/$I$1</f>
        <v>598966.95998407318</v>
      </c>
      <c r="J7" s="90">
        <f t="shared" ref="J7:J9" si="5">I7</f>
        <v>598966.95998407318</v>
      </c>
      <c r="K7" s="286"/>
      <c r="L7" s="302"/>
    </row>
    <row r="8" spans="1:13" ht="14.4" x14ac:dyDescent="0.3">
      <c r="A8" s="88">
        <v>3113</v>
      </c>
      <c r="B8" s="89" t="s">
        <v>126</v>
      </c>
      <c r="C8" s="90">
        <v>383197.02</v>
      </c>
      <c r="D8" s="91"/>
      <c r="E8" s="91"/>
      <c r="F8" s="91"/>
      <c r="G8" s="91"/>
      <c r="H8" s="90">
        <f>SUM(C8:F8)</f>
        <v>383197.02</v>
      </c>
      <c r="I8" s="92">
        <f t="shared" si="4"/>
        <v>50858.984670515631</v>
      </c>
      <c r="J8" s="90">
        <f t="shared" si="5"/>
        <v>50858.984670515631</v>
      </c>
      <c r="K8" s="286"/>
      <c r="L8" s="302"/>
    </row>
    <row r="9" spans="1:13" ht="14.4" x14ac:dyDescent="0.3">
      <c r="A9" s="88">
        <v>3114</v>
      </c>
      <c r="B9" s="89" t="s">
        <v>127</v>
      </c>
      <c r="C9" s="90">
        <v>0</v>
      </c>
      <c r="D9" s="91"/>
      <c r="E9" s="91"/>
      <c r="F9" s="91"/>
      <c r="G9" s="91"/>
      <c r="H9" s="90">
        <f>SUM(C9:G9)</f>
        <v>0</v>
      </c>
      <c r="I9" s="92">
        <f t="shared" si="4"/>
        <v>0</v>
      </c>
      <c r="J9" s="90">
        <f t="shared" si="5"/>
        <v>0</v>
      </c>
      <c r="K9" s="286"/>
      <c r="L9" s="302"/>
    </row>
    <row r="10" spans="1:13" ht="14.4" x14ac:dyDescent="0.3">
      <c r="A10" s="85">
        <v>312</v>
      </c>
      <c r="B10" s="86" t="s">
        <v>128</v>
      </c>
      <c r="C10" s="81">
        <f t="shared" ref="C10:J10" si="6">C11</f>
        <v>434787.53</v>
      </c>
      <c r="D10" s="87">
        <f t="shared" si="6"/>
        <v>0</v>
      </c>
      <c r="E10" s="87">
        <f t="shared" si="6"/>
        <v>0</v>
      </c>
      <c r="F10" s="87">
        <f t="shared" si="6"/>
        <v>0</v>
      </c>
      <c r="G10" s="87">
        <f t="shared" si="6"/>
        <v>0</v>
      </c>
      <c r="H10" s="81">
        <f t="shared" si="6"/>
        <v>434787.53</v>
      </c>
      <c r="I10" s="82">
        <f t="shared" si="6"/>
        <v>57706.222045258481</v>
      </c>
      <c r="J10" s="83">
        <f t="shared" si="6"/>
        <v>57706.222045258481</v>
      </c>
      <c r="K10" s="286"/>
      <c r="L10" s="302"/>
    </row>
    <row r="11" spans="1:13" ht="14.4" x14ac:dyDescent="0.3">
      <c r="A11" s="88">
        <v>3121</v>
      </c>
      <c r="B11" s="89" t="s">
        <v>128</v>
      </c>
      <c r="C11" s="90">
        <v>434787.53</v>
      </c>
      <c r="D11" s="91"/>
      <c r="E11" s="91"/>
      <c r="F11" s="91"/>
      <c r="G11" s="91"/>
      <c r="H11" s="90">
        <f>SUM(C11:G11)</f>
        <v>434787.53</v>
      </c>
      <c r="I11" s="92">
        <f>H11/$I$1</f>
        <v>57706.222045258481</v>
      </c>
      <c r="J11" s="90">
        <f>I11</f>
        <v>57706.222045258481</v>
      </c>
      <c r="K11" s="286"/>
      <c r="L11" s="302"/>
    </row>
    <row r="12" spans="1:13" ht="14.4" x14ac:dyDescent="0.3">
      <c r="A12" s="85">
        <v>313</v>
      </c>
      <c r="B12" s="86" t="s">
        <v>129</v>
      </c>
      <c r="C12" s="81">
        <f t="shared" ref="C12:J12" si="7">C13+C14</f>
        <v>1261258.5099999998</v>
      </c>
      <c r="D12" s="87">
        <f t="shared" si="7"/>
        <v>0</v>
      </c>
      <c r="E12" s="87">
        <f t="shared" si="7"/>
        <v>0</v>
      </c>
      <c r="F12" s="87">
        <f t="shared" si="7"/>
        <v>0</v>
      </c>
      <c r="G12" s="87">
        <f t="shared" si="7"/>
        <v>0</v>
      </c>
      <c r="H12" s="81">
        <f t="shared" si="7"/>
        <v>1261258.5099999998</v>
      </c>
      <c r="I12" s="82">
        <f t="shared" si="7"/>
        <v>167397.77158404671</v>
      </c>
      <c r="J12" s="83">
        <f t="shared" si="7"/>
        <v>167397.77158404671</v>
      </c>
      <c r="K12" s="286"/>
      <c r="L12" s="302"/>
    </row>
    <row r="13" spans="1:13" ht="14.4" x14ac:dyDescent="0.3">
      <c r="A13" s="88">
        <v>3131</v>
      </c>
      <c r="B13" s="89" t="s">
        <v>130</v>
      </c>
      <c r="C13" s="90">
        <v>529050.06999999995</v>
      </c>
      <c r="D13" s="91"/>
      <c r="E13" s="91"/>
      <c r="F13" s="91"/>
      <c r="G13" s="91"/>
      <c r="H13" s="90">
        <f t="shared" ref="H13:H14" si="8">SUM(C13:G13)</f>
        <v>529050.06999999995</v>
      </c>
      <c r="I13" s="92">
        <f t="shared" ref="I13:I14" si="9">H13/$I$1</f>
        <v>70217.011082354496</v>
      </c>
      <c r="J13" s="90">
        <f t="shared" ref="J13:J14" si="10">I13</f>
        <v>70217.011082354496</v>
      </c>
      <c r="K13" s="286"/>
      <c r="L13" s="302"/>
    </row>
    <row r="14" spans="1:13" ht="14.4" x14ac:dyDescent="0.3">
      <c r="A14" s="88">
        <v>3132</v>
      </c>
      <c r="B14" s="89" t="s">
        <v>131</v>
      </c>
      <c r="C14" s="90">
        <v>732208.44</v>
      </c>
      <c r="D14" s="91"/>
      <c r="E14" s="91"/>
      <c r="F14" s="91"/>
      <c r="G14" s="91"/>
      <c r="H14" s="90">
        <f t="shared" si="8"/>
        <v>732208.44</v>
      </c>
      <c r="I14" s="92">
        <f t="shared" si="9"/>
        <v>97180.760501692203</v>
      </c>
      <c r="J14" s="90">
        <f t="shared" si="10"/>
        <v>97180.760501692203</v>
      </c>
      <c r="K14" s="286"/>
      <c r="L14" s="302"/>
    </row>
    <row r="15" spans="1:13" ht="14.4" x14ac:dyDescent="0.3">
      <c r="A15" s="85">
        <v>321</v>
      </c>
      <c r="B15" s="86" t="s">
        <v>133</v>
      </c>
      <c r="C15" s="81">
        <f t="shared" ref="C15:J15" si="11">SUM(C16:C18)</f>
        <v>245162.56</v>
      </c>
      <c r="D15" s="81">
        <f t="shared" si="11"/>
        <v>0</v>
      </c>
      <c r="E15" s="87">
        <f t="shared" si="11"/>
        <v>0</v>
      </c>
      <c r="F15" s="93">
        <f t="shared" si="11"/>
        <v>0</v>
      </c>
      <c r="G15" s="93">
        <f t="shared" si="11"/>
        <v>0</v>
      </c>
      <c r="H15" s="81">
        <f t="shared" si="11"/>
        <v>245162.56</v>
      </c>
      <c r="I15" s="82">
        <f t="shared" si="11"/>
        <v>32538.663481319261</v>
      </c>
      <c r="J15" s="83">
        <f t="shared" si="11"/>
        <v>32538.663481319261</v>
      </c>
      <c r="K15" s="286"/>
      <c r="L15" s="302"/>
    </row>
    <row r="16" spans="1:13" ht="14.4" x14ac:dyDescent="0.3">
      <c r="A16" s="88">
        <v>3211</v>
      </c>
      <c r="B16" s="89" t="s">
        <v>134</v>
      </c>
      <c r="C16" s="90">
        <v>5878</v>
      </c>
      <c r="D16" s="90"/>
      <c r="E16" s="91"/>
      <c r="F16" s="94"/>
      <c r="G16" s="94"/>
      <c r="H16" s="90">
        <f t="shared" ref="H16:H18" si="12">SUM(C16:G16)</f>
        <v>5878</v>
      </c>
      <c r="I16" s="92">
        <f t="shared" ref="I16:I18" si="13">H16/$I$1</f>
        <v>780.14466786117191</v>
      </c>
      <c r="J16" s="90">
        <f t="shared" ref="J16:J18" si="14">I16</f>
        <v>780.14466786117191</v>
      </c>
      <c r="K16" s="286"/>
      <c r="L16" s="286"/>
    </row>
    <row r="17" spans="1:14" ht="14.4" x14ac:dyDescent="0.3">
      <c r="A17" s="88">
        <v>3212</v>
      </c>
      <c r="B17" s="89" t="s">
        <v>135</v>
      </c>
      <c r="C17" s="90">
        <v>236084.56</v>
      </c>
      <c r="D17" s="94"/>
      <c r="E17" s="94"/>
      <c r="F17" s="94"/>
      <c r="G17" s="94"/>
      <c r="H17" s="90">
        <f t="shared" si="12"/>
        <v>236084.56</v>
      </c>
      <c r="I17" s="92">
        <f t="shared" si="13"/>
        <v>31333.805826531287</v>
      </c>
      <c r="J17" s="90">
        <f t="shared" si="14"/>
        <v>31333.805826531287</v>
      </c>
      <c r="K17" s="286"/>
      <c r="L17" s="286"/>
    </row>
    <row r="18" spans="1:14" ht="14.4" x14ac:dyDescent="0.3">
      <c r="A18" s="88">
        <v>3213</v>
      </c>
      <c r="B18" s="89" t="s">
        <v>136</v>
      </c>
      <c r="C18" s="90">
        <v>3200</v>
      </c>
      <c r="D18" s="90"/>
      <c r="E18" s="91"/>
      <c r="F18" s="94"/>
      <c r="G18" s="94"/>
      <c r="H18" s="90">
        <f t="shared" si="12"/>
        <v>3200</v>
      </c>
      <c r="I18" s="92">
        <f t="shared" si="13"/>
        <v>424.71298692680335</v>
      </c>
      <c r="J18" s="90">
        <f t="shared" si="14"/>
        <v>424.71298692680335</v>
      </c>
      <c r="K18" s="286"/>
      <c r="L18" s="286"/>
    </row>
    <row r="19" spans="1:14" ht="14.4" x14ac:dyDescent="0.3">
      <c r="A19" s="85">
        <v>322</v>
      </c>
      <c r="B19" s="86" t="s">
        <v>138</v>
      </c>
      <c r="C19" s="81">
        <f t="shared" ref="C19:J19" si="15">SUM(C20:C25)</f>
        <v>971603.2</v>
      </c>
      <c r="D19" s="81">
        <f t="shared" si="15"/>
        <v>6874.8099999999995</v>
      </c>
      <c r="E19" s="81">
        <f t="shared" si="15"/>
        <v>0</v>
      </c>
      <c r="F19" s="81">
        <f t="shared" si="15"/>
        <v>0</v>
      </c>
      <c r="G19" s="81">
        <f t="shared" si="15"/>
        <v>0</v>
      </c>
      <c r="H19" s="81">
        <f t="shared" si="15"/>
        <v>978478.01</v>
      </c>
      <c r="I19" s="82">
        <f t="shared" si="15"/>
        <v>129866.34945915455</v>
      </c>
      <c r="J19" s="83">
        <f t="shared" si="15"/>
        <v>129866.34945915455</v>
      </c>
      <c r="K19" s="286"/>
      <c r="L19" s="286"/>
      <c r="N19" s="84"/>
    </row>
    <row r="20" spans="1:14" ht="14.4" x14ac:dyDescent="0.3">
      <c r="A20" s="88">
        <v>3221</v>
      </c>
      <c r="B20" s="89" t="s">
        <v>139</v>
      </c>
      <c r="C20" s="90">
        <v>47049.09</v>
      </c>
      <c r="D20" s="90">
        <v>64.75</v>
      </c>
      <c r="E20" s="94"/>
      <c r="F20" s="94"/>
      <c r="G20" s="94"/>
      <c r="H20" s="90">
        <f t="shared" ref="H20:H25" si="16">SUM(C20:G20)</f>
        <v>47113.84</v>
      </c>
      <c r="I20" s="92">
        <f t="shared" ref="I20:I25" si="17">H20/$I$1</f>
        <v>6253.0811599973449</v>
      </c>
      <c r="J20" s="90">
        <f t="shared" ref="J20:J25" si="18">I20</f>
        <v>6253.0811599973449</v>
      </c>
      <c r="K20" s="286"/>
      <c r="L20" s="286"/>
    </row>
    <row r="21" spans="1:14" ht="15.75" customHeight="1" x14ac:dyDescent="0.3">
      <c r="A21" s="88">
        <v>3222</v>
      </c>
      <c r="B21" s="89" t="s">
        <v>140</v>
      </c>
      <c r="C21" s="90">
        <v>467949.3</v>
      </c>
      <c r="D21" s="90">
        <v>1932.86</v>
      </c>
      <c r="E21" s="90">
        <v>0</v>
      </c>
      <c r="F21" s="90">
        <v>0</v>
      </c>
      <c r="G21" s="90">
        <v>0</v>
      </c>
      <c r="H21" s="90">
        <f t="shared" si="16"/>
        <v>469882.16</v>
      </c>
      <c r="I21" s="92">
        <f t="shared" si="17"/>
        <v>62364.079899130658</v>
      </c>
      <c r="J21" s="90">
        <f t="shared" si="18"/>
        <v>62364.079899130658</v>
      </c>
      <c r="K21" s="286"/>
      <c r="L21" s="286"/>
    </row>
    <row r="22" spans="1:14" ht="15.75" customHeight="1" x14ac:dyDescent="0.3">
      <c r="A22" s="88">
        <v>3223</v>
      </c>
      <c r="B22" s="89" t="s">
        <v>141</v>
      </c>
      <c r="C22" s="90">
        <v>438035.56</v>
      </c>
      <c r="D22" s="90"/>
      <c r="E22" s="90">
        <v>0</v>
      </c>
      <c r="F22" s="90">
        <v>0</v>
      </c>
      <c r="G22" s="90">
        <v>0</v>
      </c>
      <c r="H22" s="90">
        <f t="shared" si="16"/>
        <v>438035.56</v>
      </c>
      <c r="I22" s="92">
        <f t="shared" si="17"/>
        <v>58137.309708673434</v>
      </c>
      <c r="J22" s="90">
        <f t="shared" si="18"/>
        <v>58137.309708673434</v>
      </c>
      <c r="K22" s="286"/>
      <c r="L22" s="286"/>
    </row>
    <row r="23" spans="1:14" ht="15.75" customHeight="1" x14ac:dyDescent="0.3">
      <c r="A23" s="88">
        <v>3224</v>
      </c>
      <c r="B23" s="89" t="s">
        <v>142</v>
      </c>
      <c r="C23" s="90">
        <v>10441.31</v>
      </c>
      <c r="D23" s="90">
        <v>412.2</v>
      </c>
      <c r="E23" s="90">
        <v>0</v>
      </c>
      <c r="F23" s="90">
        <v>0</v>
      </c>
      <c r="G23" s="90">
        <v>0</v>
      </c>
      <c r="H23" s="90">
        <f t="shared" si="16"/>
        <v>10853.51</v>
      </c>
      <c r="I23" s="92">
        <f t="shared" si="17"/>
        <v>1440.508328356228</v>
      </c>
      <c r="J23" s="90">
        <f t="shared" si="18"/>
        <v>1440.508328356228</v>
      </c>
      <c r="K23" s="286"/>
      <c r="L23" s="286"/>
    </row>
    <row r="24" spans="1:14" ht="15.75" customHeight="1" x14ac:dyDescent="0.3">
      <c r="A24" s="88">
        <v>3225</v>
      </c>
      <c r="B24" s="89" t="s">
        <v>143</v>
      </c>
      <c r="C24" s="90">
        <v>5102.9399999999996</v>
      </c>
      <c r="D24" s="90">
        <v>1890</v>
      </c>
      <c r="E24" s="94"/>
      <c r="F24" s="94"/>
      <c r="G24" s="94"/>
      <c r="H24" s="90">
        <f t="shared" si="16"/>
        <v>6992.94</v>
      </c>
      <c r="I24" s="92">
        <f t="shared" si="17"/>
        <v>928.122635874975</v>
      </c>
      <c r="J24" s="90">
        <f t="shared" si="18"/>
        <v>928.122635874975</v>
      </c>
      <c r="K24" s="286"/>
      <c r="L24" s="286"/>
    </row>
    <row r="25" spans="1:14" ht="15.75" customHeight="1" x14ac:dyDescent="0.3">
      <c r="A25" s="88">
        <v>3227</v>
      </c>
      <c r="B25" s="89" t="s">
        <v>144</v>
      </c>
      <c r="C25" s="90">
        <v>3025</v>
      </c>
      <c r="D25" s="90">
        <v>2575</v>
      </c>
      <c r="E25" s="94"/>
      <c r="F25" s="94"/>
      <c r="G25" s="94"/>
      <c r="H25" s="90">
        <f t="shared" si="16"/>
        <v>5600</v>
      </c>
      <c r="I25" s="92">
        <f t="shared" si="17"/>
        <v>743.24772712190588</v>
      </c>
      <c r="J25" s="90">
        <f t="shared" si="18"/>
        <v>743.24772712190588</v>
      </c>
      <c r="K25" s="286"/>
      <c r="L25" s="286"/>
    </row>
    <row r="26" spans="1:14" ht="15.75" customHeight="1" x14ac:dyDescent="0.3">
      <c r="A26" s="85">
        <v>323</v>
      </c>
      <c r="B26" s="86" t="s">
        <v>145</v>
      </c>
      <c r="C26" s="81">
        <f t="shared" ref="C26:J26" si="19">SUM(C27:C35)</f>
        <v>395084.81999999995</v>
      </c>
      <c r="D26" s="81">
        <f t="shared" si="19"/>
        <v>2318.46</v>
      </c>
      <c r="E26" s="81">
        <f t="shared" si="19"/>
        <v>0</v>
      </c>
      <c r="F26" s="81">
        <f t="shared" si="19"/>
        <v>0</v>
      </c>
      <c r="G26" s="81">
        <f t="shared" si="19"/>
        <v>0</v>
      </c>
      <c r="H26" s="81">
        <f t="shared" si="19"/>
        <v>397403.28</v>
      </c>
      <c r="I26" s="82">
        <f t="shared" si="19"/>
        <v>52744.479394783986</v>
      </c>
      <c r="J26" s="83">
        <f t="shared" si="19"/>
        <v>52744.479394783986</v>
      </c>
      <c r="K26" s="286"/>
      <c r="L26" s="286"/>
    </row>
    <row r="27" spans="1:14" ht="15.75" customHeight="1" x14ac:dyDescent="0.3">
      <c r="A27" s="88">
        <v>3231</v>
      </c>
      <c r="B27" s="89" t="s">
        <v>146</v>
      </c>
      <c r="C27" s="90">
        <v>32186.04</v>
      </c>
      <c r="D27" s="90">
        <v>2318.46</v>
      </c>
      <c r="E27" s="94"/>
      <c r="F27" s="94"/>
      <c r="G27" s="94"/>
      <c r="H27" s="90">
        <f t="shared" ref="H27:H35" si="20">SUM(C27:G27)</f>
        <v>34504.5</v>
      </c>
      <c r="I27" s="92">
        <f t="shared" ref="I27:I35" si="21">H27/$I$1</f>
        <v>4579.5341429424643</v>
      </c>
      <c r="J27" s="90">
        <f t="shared" ref="J27:J35" si="22">I27</f>
        <v>4579.5341429424643</v>
      </c>
      <c r="K27" s="286"/>
      <c r="L27" s="286"/>
    </row>
    <row r="28" spans="1:14" ht="15.75" customHeight="1" x14ac:dyDescent="0.3">
      <c r="A28" s="88">
        <v>3232</v>
      </c>
      <c r="B28" s="89" t="s">
        <v>147</v>
      </c>
      <c r="C28" s="90">
        <v>19967.55</v>
      </c>
      <c r="D28" s="90"/>
      <c r="E28" s="94"/>
      <c r="F28" s="90">
        <v>0</v>
      </c>
      <c r="G28" s="94"/>
      <c r="H28" s="90">
        <f t="shared" si="20"/>
        <v>19967.55</v>
      </c>
      <c r="I28" s="92">
        <f t="shared" si="21"/>
        <v>2650.1493131594661</v>
      </c>
      <c r="J28" s="90">
        <f t="shared" si="22"/>
        <v>2650.1493131594661</v>
      </c>
      <c r="K28" s="286"/>
      <c r="L28" s="286"/>
    </row>
    <row r="29" spans="1:14" ht="15.75" customHeight="1" x14ac:dyDescent="0.3">
      <c r="A29" s="88">
        <v>3233</v>
      </c>
      <c r="B29" s="89" t="s">
        <v>148</v>
      </c>
      <c r="C29" s="90">
        <v>5720.93</v>
      </c>
      <c r="D29" s="90"/>
      <c r="E29" s="94"/>
      <c r="F29" s="94"/>
      <c r="G29" s="94"/>
      <c r="H29" s="90">
        <f t="shared" si="20"/>
        <v>5720.93</v>
      </c>
      <c r="I29" s="92">
        <f t="shared" si="21"/>
        <v>759.29789634348663</v>
      </c>
      <c r="J29" s="90">
        <f t="shared" si="22"/>
        <v>759.29789634348663</v>
      </c>
      <c r="K29" s="286"/>
      <c r="L29" s="286"/>
    </row>
    <row r="30" spans="1:14" ht="15.75" customHeight="1" x14ac:dyDescent="0.3">
      <c r="A30" s="88">
        <v>3234</v>
      </c>
      <c r="B30" s="89" t="s">
        <v>149</v>
      </c>
      <c r="C30" s="90">
        <v>259375.21</v>
      </c>
      <c r="D30" s="90"/>
      <c r="E30" s="94"/>
      <c r="F30" s="94"/>
      <c r="G30" s="94"/>
      <c r="H30" s="90">
        <f t="shared" si="20"/>
        <v>259375.21</v>
      </c>
      <c r="I30" s="92">
        <f t="shared" si="21"/>
        <v>34425.006304333394</v>
      </c>
      <c r="J30" s="90">
        <f t="shared" si="22"/>
        <v>34425.006304333394</v>
      </c>
      <c r="K30" s="286"/>
      <c r="L30" s="286"/>
    </row>
    <row r="31" spans="1:14" ht="15.75" customHeight="1" x14ac:dyDescent="0.3">
      <c r="A31" s="88">
        <v>3235</v>
      </c>
      <c r="B31" s="89" t="s">
        <v>150</v>
      </c>
      <c r="C31" s="90">
        <v>0</v>
      </c>
      <c r="D31" s="94"/>
      <c r="E31" s="94"/>
      <c r="F31" s="94"/>
      <c r="G31" s="94"/>
      <c r="H31" s="90">
        <f t="shared" si="20"/>
        <v>0</v>
      </c>
      <c r="I31" s="92">
        <f t="shared" si="21"/>
        <v>0</v>
      </c>
      <c r="J31" s="90">
        <f t="shared" si="22"/>
        <v>0</v>
      </c>
      <c r="K31" s="286"/>
      <c r="L31" s="286"/>
    </row>
    <row r="32" spans="1:14" ht="15.75" customHeight="1" x14ac:dyDescent="0.3">
      <c r="A32" s="88">
        <v>3236</v>
      </c>
      <c r="B32" s="89" t="s">
        <v>151</v>
      </c>
      <c r="C32" s="90">
        <v>57098.239999999998</v>
      </c>
      <c r="D32" s="90"/>
      <c r="E32" s="94"/>
      <c r="F32" s="94"/>
      <c r="G32" s="94"/>
      <c r="H32" s="90">
        <f t="shared" si="20"/>
        <v>57098.239999999998</v>
      </c>
      <c r="I32" s="92">
        <f t="shared" si="21"/>
        <v>7578.2387683323368</v>
      </c>
      <c r="J32" s="90">
        <f t="shared" si="22"/>
        <v>7578.2387683323368</v>
      </c>
      <c r="K32" s="286"/>
      <c r="L32" s="286"/>
    </row>
    <row r="33" spans="1:13" ht="15.75" customHeight="1" x14ac:dyDescent="0.3">
      <c r="A33" s="88">
        <v>3237</v>
      </c>
      <c r="B33" s="89" t="s">
        <v>152</v>
      </c>
      <c r="C33" s="90">
        <v>0</v>
      </c>
      <c r="D33" s="90"/>
      <c r="E33" s="94"/>
      <c r="F33" s="94"/>
      <c r="G33" s="94"/>
      <c r="H33" s="90">
        <f t="shared" si="20"/>
        <v>0</v>
      </c>
      <c r="I33" s="92">
        <f t="shared" si="21"/>
        <v>0</v>
      </c>
      <c r="J33" s="90">
        <f t="shared" si="22"/>
        <v>0</v>
      </c>
      <c r="K33" s="286"/>
      <c r="L33" s="286"/>
    </row>
    <row r="34" spans="1:13" ht="15.75" customHeight="1" x14ac:dyDescent="0.3">
      <c r="A34" s="88">
        <v>3238</v>
      </c>
      <c r="B34" s="89" t="s">
        <v>153</v>
      </c>
      <c r="C34" s="90">
        <v>184.38</v>
      </c>
      <c r="D34" s="94"/>
      <c r="E34" s="94"/>
      <c r="F34" s="94"/>
      <c r="G34" s="94"/>
      <c r="H34" s="90">
        <f t="shared" si="20"/>
        <v>184.38</v>
      </c>
      <c r="I34" s="92">
        <f t="shared" si="21"/>
        <v>24.471431415488748</v>
      </c>
      <c r="J34" s="90">
        <f t="shared" si="22"/>
        <v>24.471431415488748</v>
      </c>
      <c r="K34" s="286"/>
      <c r="L34" s="286"/>
    </row>
    <row r="35" spans="1:13" ht="15.75" customHeight="1" x14ac:dyDescent="0.3">
      <c r="A35" s="88">
        <v>3239</v>
      </c>
      <c r="B35" s="89" t="s">
        <v>154</v>
      </c>
      <c r="C35" s="90">
        <v>20552.47</v>
      </c>
      <c r="D35" s="90"/>
      <c r="E35" s="90">
        <v>0</v>
      </c>
      <c r="F35" s="90">
        <v>0</v>
      </c>
      <c r="G35" s="90">
        <v>0</v>
      </c>
      <c r="H35" s="90">
        <f t="shared" si="20"/>
        <v>20552.47</v>
      </c>
      <c r="I35" s="92">
        <f t="shared" si="21"/>
        <v>2727.7815382573494</v>
      </c>
      <c r="J35" s="90">
        <f t="shared" si="22"/>
        <v>2727.7815382573494</v>
      </c>
      <c r="K35" s="286"/>
      <c r="L35" s="286"/>
    </row>
    <row r="36" spans="1:13" ht="15.75" customHeight="1" x14ac:dyDescent="0.3">
      <c r="A36" s="95">
        <v>324</v>
      </c>
      <c r="B36" s="89" t="s">
        <v>155</v>
      </c>
      <c r="C36" s="303">
        <f t="shared" ref="C36:J36" si="23">C37</f>
        <v>0</v>
      </c>
      <c r="D36" s="304">
        <f t="shared" si="23"/>
        <v>0</v>
      </c>
      <c r="E36" s="304">
        <f t="shared" si="23"/>
        <v>0</v>
      </c>
      <c r="F36" s="304">
        <f t="shared" si="23"/>
        <v>0</v>
      </c>
      <c r="G36" s="304">
        <f t="shared" si="23"/>
        <v>0</v>
      </c>
      <c r="H36" s="303">
        <f t="shared" si="23"/>
        <v>0</v>
      </c>
      <c r="I36" s="305">
        <f t="shared" si="23"/>
        <v>0</v>
      </c>
      <c r="J36" s="109">
        <f t="shared" si="23"/>
        <v>0</v>
      </c>
      <c r="K36" s="286"/>
      <c r="L36" s="286"/>
    </row>
    <row r="37" spans="1:13" ht="15.75" customHeight="1" x14ac:dyDescent="0.3">
      <c r="A37" s="95">
        <v>3241</v>
      </c>
      <c r="B37" s="89" t="s">
        <v>155</v>
      </c>
      <c r="C37" s="99">
        <v>0</v>
      </c>
      <c r="D37" s="100"/>
      <c r="E37" s="100"/>
      <c r="F37" s="100"/>
      <c r="G37" s="100"/>
      <c r="H37" s="90">
        <f>SUM(C37:G37)</f>
        <v>0</v>
      </c>
      <c r="I37" s="92">
        <f>H37/$I$1</f>
        <v>0</v>
      </c>
      <c r="J37" s="90">
        <f>I37</f>
        <v>0</v>
      </c>
      <c r="K37" s="286"/>
      <c r="L37" s="286"/>
    </row>
    <row r="38" spans="1:13" ht="15.75" customHeight="1" x14ac:dyDescent="0.3">
      <c r="A38" s="85">
        <v>329</v>
      </c>
      <c r="B38" s="86" t="s">
        <v>163</v>
      </c>
      <c r="C38" s="81">
        <f t="shared" ref="C38:J38" si="24">SUM(C39:C44)</f>
        <v>63236.34</v>
      </c>
      <c r="D38" s="81">
        <f t="shared" si="24"/>
        <v>589</v>
      </c>
      <c r="E38" s="93">
        <f t="shared" si="24"/>
        <v>0</v>
      </c>
      <c r="F38" s="93">
        <f t="shared" si="24"/>
        <v>0</v>
      </c>
      <c r="G38" s="93">
        <f t="shared" si="24"/>
        <v>0</v>
      </c>
      <c r="H38" s="81">
        <f t="shared" si="24"/>
        <v>63825.34</v>
      </c>
      <c r="I38" s="82">
        <f t="shared" si="24"/>
        <v>8471.0783728183687</v>
      </c>
      <c r="J38" s="83">
        <f t="shared" si="24"/>
        <v>8471.0783728183687</v>
      </c>
      <c r="K38" s="286"/>
      <c r="L38" s="286"/>
    </row>
    <row r="39" spans="1:13" ht="15.75" customHeight="1" x14ac:dyDescent="0.3">
      <c r="A39" s="88">
        <v>3291</v>
      </c>
      <c r="B39" s="89" t="s">
        <v>157</v>
      </c>
      <c r="C39" s="90">
        <v>61000</v>
      </c>
      <c r="D39" s="90"/>
      <c r="E39" s="94"/>
      <c r="F39" s="94"/>
      <c r="G39" s="90">
        <v>0</v>
      </c>
      <c r="H39" s="90">
        <f t="shared" ref="H39:H44" si="25">SUM(C39:G39)</f>
        <v>61000</v>
      </c>
      <c r="I39" s="92">
        <f t="shared" ref="I39:I44" si="26">H39/$I$1</f>
        <v>8096.0913132921887</v>
      </c>
      <c r="J39" s="90">
        <f t="shared" ref="J39:J44" si="27">I39</f>
        <v>8096.0913132921887</v>
      </c>
      <c r="K39" s="286"/>
      <c r="L39" s="286"/>
    </row>
    <row r="40" spans="1:13" ht="15.75" customHeight="1" x14ac:dyDescent="0.3">
      <c r="A40" s="88">
        <v>3292</v>
      </c>
      <c r="B40" s="89" t="s">
        <v>158</v>
      </c>
      <c r="C40" s="90">
        <v>2236.34</v>
      </c>
      <c r="D40" s="90"/>
      <c r="E40" s="94"/>
      <c r="F40" s="94"/>
      <c r="G40" s="94"/>
      <c r="H40" s="90">
        <f t="shared" si="25"/>
        <v>2236.34</v>
      </c>
      <c r="I40" s="92">
        <f t="shared" si="26"/>
        <v>296.81332536996484</v>
      </c>
      <c r="J40" s="90">
        <f t="shared" si="27"/>
        <v>296.81332536996484</v>
      </c>
      <c r="K40" s="286"/>
      <c r="L40" s="286"/>
    </row>
    <row r="41" spans="1:13" ht="15.75" customHeight="1" x14ac:dyDescent="0.3">
      <c r="A41" s="88">
        <v>3293</v>
      </c>
      <c r="B41" s="89" t="s">
        <v>159</v>
      </c>
      <c r="C41" s="90">
        <v>0</v>
      </c>
      <c r="D41" s="90"/>
      <c r="E41" s="94"/>
      <c r="F41" s="94"/>
      <c r="G41" s="94"/>
      <c r="H41" s="90">
        <f t="shared" si="25"/>
        <v>0</v>
      </c>
      <c r="I41" s="92">
        <f t="shared" si="26"/>
        <v>0</v>
      </c>
      <c r="J41" s="90">
        <f t="shared" si="27"/>
        <v>0</v>
      </c>
      <c r="K41" s="286"/>
      <c r="L41" s="286"/>
    </row>
    <row r="42" spans="1:13" ht="15.75" customHeight="1" x14ac:dyDescent="0.3">
      <c r="A42" s="88">
        <v>3294</v>
      </c>
      <c r="B42" s="89" t="s">
        <v>160</v>
      </c>
      <c r="C42" s="90">
        <v>0</v>
      </c>
      <c r="D42" s="94"/>
      <c r="E42" s="94"/>
      <c r="F42" s="94"/>
      <c r="G42" s="94"/>
      <c r="H42" s="90">
        <f t="shared" si="25"/>
        <v>0</v>
      </c>
      <c r="I42" s="92">
        <f t="shared" si="26"/>
        <v>0</v>
      </c>
      <c r="J42" s="90">
        <f t="shared" si="27"/>
        <v>0</v>
      </c>
      <c r="K42" s="286"/>
      <c r="L42" s="286"/>
    </row>
    <row r="43" spans="1:13" ht="15.75" customHeight="1" x14ac:dyDescent="0.3">
      <c r="A43" s="88">
        <v>3295</v>
      </c>
      <c r="B43" s="89" t="s">
        <v>161</v>
      </c>
      <c r="C43" s="90">
        <v>0</v>
      </c>
      <c r="D43" s="94"/>
      <c r="E43" s="94"/>
      <c r="F43" s="94"/>
      <c r="G43" s="94"/>
      <c r="H43" s="90">
        <f t="shared" si="25"/>
        <v>0</v>
      </c>
      <c r="I43" s="92">
        <f t="shared" si="26"/>
        <v>0</v>
      </c>
      <c r="J43" s="90">
        <f t="shared" si="27"/>
        <v>0</v>
      </c>
      <c r="K43" s="286"/>
      <c r="L43" s="286"/>
    </row>
    <row r="44" spans="1:13" ht="15.75" customHeight="1" x14ac:dyDescent="0.3">
      <c r="A44" s="88">
        <v>3299</v>
      </c>
      <c r="B44" s="89" t="s">
        <v>163</v>
      </c>
      <c r="C44" s="90">
        <v>0</v>
      </c>
      <c r="D44" s="90">
        <v>589</v>
      </c>
      <c r="E44" s="94"/>
      <c r="F44" s="94"/>
      <c r="G44" s="94"/>
      <c r="H44" s="90">
        <f t="shared" si="25"/>
        <v>589</v>
      </c>
      <c r="I44" s="92">
        <f t="shared" si="26"/>
        <v>78.173734156214735</v>
      </c>
      <c r="J44" s="90">
        <f t="shared" si="27"/>
        <v>78.173734156214735</v>
      </c>
      <c r="K44" s="286"/>
      <c r="L44" s="286"/>
    </row>
    <row r="45" spans="1:13" ht="15.75" customHeight="1" x14ac:dyDescent="0.3">
      <c r="A45" s="85">
        <v>342</v>
      </c>
      <c r="B45" s="86" t="s">
        <v>165</v>
      </c>
      <c r="C45" s="96">
        <f t="shared" ref="C45:J45" si="28">C46</f>
        <v>0</v>
      </c>
      <c r="D45" s="97">
        <f t="shared" si="28"/>
        <v>0</v>
      </c>
      <c r="E45" s="97">
        <f t="shared" si="28"/>
        <v>0</v>
      </c>
      <c r="F45" s="97">
        <f t="shared" si="28"/>
        <v>0</v>
      </c>
      <c r="G45" s="97">
        <f t="shared" si="28"/>
        <v>0</v>
      </c>
      <c r="H45" s="96">
        <f t="shared" si="28"/>
        <v>0</v>
      </c>
      <c r="I45" s="82">
        <f t="shared" si="28"/>
        <v>0</v>
      </c>
      <c r="J45" s="83">
        <f t="shared" si="28"/>
        <v>0</v>
      </c>
      <c r="K45" s="286"/>
      <c r="L45" s="286"/>
    </row>
    <row r="46" spans="1:13" ht="15.75" customHeight="1" x14ac:dyDescent="0.3">
      <c r="A46" s="88">
        <v>3427</v>
      </c>
      <c r="B46" s="98" t="s">
        <v>199</v>
      </c>
      <c r="C46" s="99">
        <v>0</v>
      </c>
      <c r="D46" s="100"/>
      <c r="E46" s="100"/>
      <c r="F46" s="100"/>
      <c r="G46" s="100"/>
      <c r="H46" s="90">
        <f>SUM(C46:G46)</f>
        <v>0</v>
      </c>
      <c r="I46" s="92">
        <f>H46/$I$1</f>
        <v>0</v>
      </c>
      <c r="J46" s="90">
        <f>I46</f>
        <v>0</v>
      </c>
      <c r="K46" s="286"/>
      <c r="L46" s="286"/>
      <c r="M46" s="84"/>
    </row>
    <row r="47" spans="1:13" ht="15.75" customHeight="1" x14ac:dyDescent="0.3">
      <c r="A47" s="85">
        <v>343</v>
      </c>
      <c r="B47" s="86" t="s">
        <v>167</v>
      </c>
      <c r="C47" s="81">
        <f t="shared" ref="C47:J47" si="29">C48</f>
        <v>12000</v>
      </c>
      <c r="D47" s="81">
        <f t="shared" si="29"/>
        <v>106.24</v>
      </c>
      <c r="E47" s="93">
        <f t="shared" si="29"/>
        <v>0</v>
      </c>
      <c r="F47" s="93">
        <f t="shared" si="29"/>
        <v>0</v>
      </c>
      <c r="G47" s="93">
        <f t="shared" si="29"/>
        <v>0</v>
      </c>
      <c r="H47" s="81">
        <f t="shared" si="29"/>
        <v>12106.24</v>
      </c>
      <c r="I47" s="82">
        <f t="shared" si="29"/>
        <v>1606.7741721414825</v>
      </c>
      <c r="J47" s="83">
        <f t="shared" si="29"/>
        <v>1606.7741721414825</v>
      </c>
      <c r="K47" s="286"/>
      <c r="L47" s="286"/>
    </row>
    <row r="48" spans="1:13" ht="15.75" customHeight="1" x14ac:dyDescent="0.3">
      <c r="A48" s="88">
        <v>3431</v>
      </c>
      <c r="B48" s="89" t="s">
        <v>168</v>
      </c>
      <c r="C48" s="90">
        <v>12000</v>
      </c>
      <c r="D48" s="90">
        <v>106.24</v>
      </c>
      <c r="E48" s="94"/>
      <c r="F48" s="94"/>
      <c r="G48" s="94"/>
      <c r="H48" s="90">
        <f>SUM(C48:G48)</f>
        <v>12106.24</v>
      </c>
      <c r="I48" s="92">
        <f>H48/$I$1</f>
        <v>1606.7741721414825</v>
      </c>
      <c r="J48" s="90">
        <f>I48</f>
        <v>1606.7741721414825</v>
      </c>
      <c r="K48" s="286"/>
      <c r="L48" s="286"/>
    </row>
    <row r="49" spans="1:12" ht="15.75" customHeight="1" x14ac:dyDescent="0.3">
      <c r="A49" s="85">
        <v>422</v>
      </c>
      <c r="B49" s="86" t="s">
        <v>175</v>
      </c>
      <c r="C49" s="81">
        <f t="shared" ref="C49:J49" si="30">SUM(C50:C54)</f>
        <v>28877.81</v>
      </c>
      <c r="D49" s="81">
        <f t="shared" si="30"/>
        <v>0</v>
      </c>
      <c r="E49" s="93">
        <f t="shared" si="30"/>
        <v>0</v>
      </c>
      <c r="F49" s="93">
        <f t="shared" si="30"/>
        <v>0</v>
      </c>
      <c r="G49" s="93">
        <f t="shared" si="30"/>
        <v>0</v>
      </c>
      <c r="H49" s="81">
        <f t="shared" si="30"/>
        <v>28877.81</v>
      </c>
      <c r="I49" s="82">
        <f t="shared" si="30"/>
        <v>3832.7440440639721</v>
      </c>
      <c r="J49" s="83">
        <f t="shared" si="30"/>
        <v>3832.7440440639721</v>
      </c>
      <c r="K49" s="286"/>
      <c r="L49" s="286"/>
    </row>
    <row r="50" spans="1:12" ht="15.75" customHeight="1" x14ac:dyDescent="0.3">
      <c r="A50" s="88">
        <v>4221</v>
      </c>
      <c r="B50" s="89" t="s">
        <v>176</v>
      </c>
      <c r="C50" s="90">
        <v>4127.8100000000004</v>
      </c>
      <c r="D50" s="90"/>
      <c r="E50" s="94"/>
      <c r="F50" s="94"/>
      <c r="G50" s="94"/>
      <c r="H50" s="90">
        <f t="shared" ref="H50:H54" si="31">SUM(C50:G50)</f>
        <v>4127.8100000000004</v>
      </c>
      <c r="I50" s="92">
        <f t="shared" ref="I50:I54" si="32">H50/$I$1</f>
        <v>547.85453580197759</v>
      </c>
      <c r="J50" s="90">
        <f t="shared" ref="J50:J54" si="33">I50</f>
        <v>547.85453580197759</v>
      </c>
      <c r="K50" s="286"/>
      <c r="L50" s="286"/>
    </row>
    <row r="51" spans="1:12" ht="15.75" customHeight="1" x14ac:dyDescent="0.3">
      <c r="A51" s="88">
        <v>4222</v>
      </c>
      <c r="B51" s="89" t="s">
        <v>177</v>
      </c>
      <c r="C51" s="90">
        <v>0</v>
      </c>
      <c r="D51" s="90"/>
      <c r="E51" s="94"/>
      <c r="F51" s="94"/>
      <c r="G51" s="94"/>
      <c r="H51" s="90">
        <f t="shared" si="31"/>
        <v>0</v>
      </c>
      <c r="I51" s="92">
        <f t="shared" si="32"/>
        <v>0</v>
      </c>
      <c r="J51" s="90">
        <f t="shared" si="33"/>
        <v>0</v>
      </c>
      <c r="K51" s="286"/>
      <c r="L51" s="286"/>
    </row>
    <row r="52" spans="1:12" ht="15.75" customHeight="1" x14ac:dyDescent="0.3">
      <c r="A52" s="88">
        <v>4223</v>
      </c>
      <c r="B52" s="89" t="s">
        <v>178</v>
      </c>
      <c r="C52" s="90">
        <v>24750</v>
      </c>
      <c r="D52" s="90"/>
      <c r="E52" s="94"/>
      <c r="F52" s="94"/>
      <c r="G52" s="94"/>
      <c r="H52" s="90">
        <f t="shared" si="31"/>
        <v>24750</v>
      </c>
      <c r="I52" s="92">
        <f t="shared" si="32"/>
        <v>3284.8895082619947</v>
      </c>
      <c r="J52" s="90">
        <f t="shared" si="33"/>
        <v>3284.8895082619947</v>
      </c>
      <c r="K52" s="286"/>
      <c r="L52" s="286"/>
    </row>
    <row r="53" spans="1:12" ht="15.75" customHeight="1" x14ac:dyDescent="0.3">
      <c r="A53" s="88">
        <v>4224</v>
      </c>
      <c r="B53" s="89" t="s">
        <v>179</v>
      </c>
      <c r="C53" s="90">
        <v>0</v>
      </c>
      <c r="D53" s="94"/>
      <c r="E53" s="94"/>
      <c r="F53" s="94"/>
      <c r="G53" s="94"/>
      <c r="H53" s="90">
        <f t="shared" si="31"/>
        <v>0</v>
      </c>
      <c r="I53" s="92">
        <f t="shared" si="32"/>
        <v>0</v>
      </c>
      <c r="J53" s="90">
        <f t="shared" si="33"/>
        <v>0</v>
      </c>
      <c r="K53" s="286"/>
      <c r="L53" s="286"/>
    </row>
    <row r="54" spans="1:12" ht="15.75" customHeight="1" x14ac:dyDescent="0.3">
      <c r="A54" s="88">
        <v>4225</v>
      </c>
      <c r="B54" s="89" t="s">
        <v>180</v>
      </c>
      <c r="C54" s="90">
        <v>0</v>
      </c>
      <c r="D54" s="94"/>
      <c r="E54" s="94"/>
      <c r="F54" s="94"/>
      <c r="G54" s="94"/>
      <c r="H54" s="90">
        <f t="shared" si="31"/>
        <v>0</v>
      </c>
      <c r="I54" s="92">
        <f t="shared" si="32"/>
        <v>0</v>
      </c>
      <c r="J54" s="90">
        <f t="shared" si="33"/>
        <v>0</v>
      </c>
      <c r="K54" s="286"/>
      <c r="L54" s="286"/>
    </row>
    <row r="55" spans="1:12" ht="15.75" customHeight="1" x14ac:dyDescent="0.3">
      <c r="A55" s="85">
        <v>423</v>
      </c>
      <c r="B55" s="86" t="s">
        <v>183</v>
      </c>
      <c r="C55" s="96">
        <f t="shared" ref="C55:J55" si="34">C56</f>
        <v>0</v>
      </c>
      <c r="D55" s="97">
        <f t="shared" si="34"/>
        <v>0</v>
      </c>
      <c r="E55" s="97">
        <f t="shared" si="34"/>
        <v>0</v>
      </c>
      <c r="F55" s="97">
        <f t="shared" si="34"/>
        <v>0</v>
      </c>
      <c r="G55" s="97">
        <f t="shared" si="34"/>
        <v>0</v>
      </c>
      <c r="H55" s="96">
        <f t="shared" si="34"/>
        <v>0</v>
      </c>
      <c r="I55" s="82">
        <f t="shared" si="34"/>
        <v>0</v>
      </c>
      <c r="J55" s="83">
        <f t="shared" si="34"/>
        <v>0</v>
      </c>
      <c r="K55" s="286"/>
      <c r="L55" s="286"/>
    </row>
    <row r="56" spans="1:12" ht="15.75" customHeight="1" x14ac:dyDescent="0.3">
      <c r="A56" s="88">
        <v>4231</v>
      </c>
      <c r="B56" s="89" t="s">
        <v>118</v>
      </c>
      <c r="C56" s="99">
        <v>0</v>
      </c>
      <c r="D56" s="100"/>
      <c r="E56" s="100"/>
      <c r="F56" s="100"/>
      <c r="G56" s="100"/>
      <c r="H56" s="90">
        <f>SUM(C56:F56)</f>
        <v>0</v>
      </c>
      <c r="I56" s="92">
        <f>H56/$I$1</f>
        <v>0</v>
      </c>
      <c r="J56" s="90">
        <f>I56</f>
        <v>0</v>
      </c>
      <c r="K56" s="286"/>
      <c r="L56" s="286"/>
    </row>
    <row r="57" spans="1:12" ht="15.75" customHeight="1" x14ac:dyDescent="0.3">
      <c r="A57" s="85">
        <v>451</v>
      </c>
      <c r="B57" s="86" t="s">
        <v>200</v>
      </c>
      <c r="C57" s="96">
        <f t="shared" ref="C57:J57" si="35">C58</f>
        <v>0</v>
      </c>
      <c r="D57" s="96">
        <f t="shared" si="35"/>
        <v>24206.58</v>
      </c>
      <c r="E57" s="97">
        <f t="shared" si="35"/>
        <v>0</v>
      </c>
      <c r="F57" s="97">
        <f t="shared" si="35"/>
        <v>0</v>
      </c>
      <c r="G57" s="97">
        <f t="shared" si="35"/>
        <v>0</v>
      </c>
      <c r="H57" s="96">
        <f t="shared" si="35"/>
        <v>24206.58</v>
      </c>
      <c r="I57" s="82">
        <f t="shared" si="35"/>
        <v>3212.7652797133187</v>
      </c>
      <c r="J57" s="83">
        <f t="shared" si="35"/>
        <v>3212.7652797133187</v>
      </c>
      <c r="K57" s="286"/>
      <c r="L57" s="286"/>
    </row>
    <row r="58" spans="1:12" ht="15.75" customHeight="1" x14ac:dyDescent="0.3">
      <c r="A58" s="101">
        <v>4511</v>
      </c>
      <c r="B58" s="102" t="s">
        <v>200</v>
      </c>
      <c r="C58" s="103">
        <v>0</v>
      </c>
      <c r="D58" s="103">
        <v>24206.58</v>
      </c>
      <c r="E58" s="104"/>
      <c r="F58" s="104"/>
      <c r="G58" s="104"/>
      <c r="H58" s="105">
        <f>SUM(C58:G58)</f>
        <v>24206.58</v>
      </c>
      <c r="I58" s="92">
        <f>H58/$I$1</f>
        <v>3212.7652797133187</v>
      </c>
      <c r="J58" s="90">
        <f>I58</f>
        <v>3212.7652797133187</v>
      </c>
      <c r="K58" s="286"/>
      <c r="L58" s="286"/>
    </row>
    <row r="59" spans="1:12" ht="15.75" customHeight="1" x14ac:dyDescent="0.3">
      <c r="A59" s="106">
        <v>41</v>
      </c>
      <c r="B59" s="107" t="s">
        <v>201</v>
      </c>
      <c r="C59" s="228">
        <f t="shared" ref="C59:I60" si="36">C60</f>
        <v>0</v>
      </c>
      <c r="D59" s="229">
        <f t="shared" si="36"/>
        <v>0</v>
      </c>
      <c r="E59" s="229">
        <f t="shared" si="36"/>
        <v>0</v>
      </c>
      <c r="F59" s="229">
        <f t="shared" si="36"/>
        <v>0</v>
      </c>
      <c r="G59" s="230">
        <f t="shared" si="36"/>
        <v>0</v>
      </c>
      <c r="H59" s="231">
        <f t="shared" si="36"/>
        <v>0</v>
      </c>
      <c r="I59" s="232">
        <f t="shared" si="36"/>
        <v>0</v>
      </c>
      <c r="J59" s="108">
        <f t="shared" ref="J59" si="37">J60</f>
        <v>0</v>
      </c>
      <c r="K59" s="286"/>
      <c r="L59" s="286"/>
    </row>
    <row r="60" spans="1:12" ht="15.75" customHeight="1" x14ac:dyDescent="0.3">
      <c r="A60" s="88">
        <v>381</v>
      </c>
      <c r="B60" s="89" t="s">
        <v>103</v>
      </c>
      <c r="C60" s="233">
        <f t="shared" si="36"/>
        <v>0</v>
      </c>
      <c r="D60" s="234">
        <f t="shared" si="36"/>
        <v>0</v>
      </c>
      <c r="E60" s="234">
        <f t="shared" si="36"/>
        <v>0</v>
      </c>
      <c r="F60" s="234">
        <f t="shared" si="36"/>
        <v>0</v>
      </c>
      <c r="G60" s="235">
        <f t="shared" si="36"/>
        <v>0</v>
      </c>
      <c r="H60" s="236">
        <f t="shared" si="36"/>
        <v>0</v>
      </c>
      <c r="I60" s="237">
        <f t="shared" si="36"/>
        <v>0</v>
      </c>
      <c r="J60" s="109">
        <f t="shared" ref="J60" si="38">J61</f>
        <v>0</v>
      </c>
      <c r="K60" s="286"/>
      <c r="L60" s="286"/>
    </row>
    <row r="61" spans="1:12" ht="15.75" customHeight="1" x14ac:dyDescent="0.3">
      <c r="A61" s="88">
        <v>3811</v>
      </c>
      <c r="B61" s="89" t="s">
        <v>172</v>
      </c>
      <c r="C61" s="238">
        <v>0</v>
      </c>
      <c r="D61" s="239"/>
      <c r="E61" s="239"/>
      <c r="F61" s="239"/>
      <c r="G61" s="240"/>
      <c r="H61" s="240">
        <f>SUM(C61:G61)</f>
        <v>0</v>
      </c>
      <c r="I61" s="241">
        <f>H61/$I$1</f>
        <v>0</v>
      </c>
      <c r="J61" s="90">
        <f t="shared" ref="J61:J63" si="39">I61</f>
        <v>0</v>
      </c>
      <c r="K61" s="286"/>
      <c r="L61" s="286"/>
    </row>
    <row r="62" spans="1:12" ht="15.75" customHeight="1" x14ac:dyDescent="0.3">
      <c r="B62" s="110" t="s">
        <v>202</v>
      </c>
      <c r="C62" s="111">
        <f>C6+C10+C12+C15+C19+C26+C36+C38+C45+C47</f>
        <v>8279246.54</v>
      </c>
      <c r="D62" s="112"/>
      <c r="E62" s="112"/>
      <c r="F62" s="112"/>
      <c r="G62" s="112"/>
      <c r="H62" s="112"/>
      <c r="I62" s="113">
        <f>C62/I1</f>
        <v>1098844.8523458757</v>
      </c>
      <c r="J62" s="90">
        <f t="shared" si="39"/>
        <v>1098844.8523458757</v>
      </c>
      <c r="K62" s="112"/>
      <c r="L62" s="286"/>
    </row>
    <row r="63" spans="1:12" ht="15.75" customHeight="1" x14ac:dyDescent="0.3">
      <c r="B63" s="114" t="s">
        <v>203</v>
      </c>
      <c r="C63" s="115">
        <f>C49+C55+C57</f>
        <v>28877.81</v>
      </c>
      <c r="D63" s="116"/>
      <c r="E63" s="116"/>
      <c r="F63" s="116"/>
      <c r="G63" s="116"/>
      <c r="H63" s="116"/>
      <c r="I63" s="117">
        <f>C63/I1</f>
        <v>3832.7440440639725</v>
      </c>
      <c r="J63" s="90">
        <f t="shared" si="39"/>
        <v>3832.7440440639725</v>
      </c>
      <c r="K63" s="112"/>
      <c r="L63" s="286"/>
    </row>
    <row r="64" spans="1:12" ht="15.75" customHeight="1" x14ac:dyDescent="0.3">
      <c r="B64" s="110" t="s">
        <v>204</v>
      </c>
      <c r="C64" s="118">
        <f>C62+C63</f>
        <v>8308124.3499999996</v>
      </c>
      <c r="D64" s="112"/>
      <c r="E64" s="112"/>
      <c r="F64" s="112"/>
      <c r="G64" s="112"/>
      <c r="H64" s="112"/>
      <c r="I64" s="113">
        <f t="shared" ref="I64:J64" si="40">I62+I63</f>
        <v>1102677.5963899398</v>
      </c>
      <c r="J64" s="113">
        <f t="shared" si="40"/>
        <v>1102677.5963899398</v>
      </c>
      <c r="K64" s="112"/>
      <c r="L64" s="286"/>
    </row>
    <row r="65" spans="2:12" ht="15.75" customHeight="1" x14ac:dyDescent="0.3">
      <c r="B65" s="110" t="s">
        <v>191</v>
      </c>
      <c r="C65" s="112"/>
      <c r="D65" s="112"/>
      <c r="E65" s="112"/>
      <c r="F65" s="112"/>
      <c r="G65" s="112"/>
      <c r="H65" s="112"/>
      <c r="I65" s="112"/>
      <c r="J65" s="112"/>
      <c r="K65" s="112"/>
      <c r="L65" s="286"/>
    </row>
    <row r="66" spans="2:12" ht="15.75" customHeight="1" x14ac:dyDescent="0.3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7" spans="2:12" ht="15.75" customHeight="1" x14ac:dyDescent="0.3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</row>
    <row r="68" spans="2:12" ht="15.75" customHeight="1" x14ac:dyDescent="0.3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</row>
    <row r="69" spans="2:12" ht="15.75" customHeight="1" x14ac:dyDescent="0.3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</row>
    <row r="70" spans="2:12" ht="15.75" customHeight="1" x14ac:dyDescent="0.3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</row>
    <row r="71" spans="2:12" ht="15.75" customHeight="1" x14ac:dyDescent="0.3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</row>
    <row r="72" spans="2:12" ht="15.75" customHeight="1" x14ac:dyDescent="0.3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</row>
    <row r="73" spans="2:12" ht="15.75" customHeight="1" x14ac:dyDescent="0.3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</row>
    <row r="74" spans="2:12" ht="15.75" customHeight="1" x14ac:dyDescent="0.3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</row>
    <row r="75" spans="2:12" ht="15.75" customHeight="1" x14ac:dyDescent="0.3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</row>
    <row r="76" spans="2:12" ht="15.75" customHeight="1" x14ac:dyDescent="0.3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</row>
    <row r="77" spans="2:12" ht="15.75" customHeight="1" x14ac:dyDescent="0.3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</row>
    <row r="78" spans="2:12" ht="15.75" customHeight="1" x14ac:dyDescent="0.3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</row>
    <row r="79" spans="2:12" ht="15.75" customHeight="1" x14ac:dyDescent="0.3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</row>
    <row r="80" spans="2:12" ht="15.75" customHeight="1" x14ac:dyDescent="0.3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</row>
    <row r="81" spans="2:12" ht="15.75" customHeight="1" x14ac:dyDescent="0.3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</row>
    <row r="82" spans="2:12" ht="15.75" customHeight="1" x14ac:dyDescent="0.3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</row>
    <row r="83" spans="2:12" ht="15.75" customHeight="1" x14ac:dyDescent="0.3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</row>
    <row r="84" spans="2:12" ht="15.75" customHeight="1" x14ac:dyDescent="0.3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</row>
    <row r="85" spans="2:12" ht="15.75" customHeight="1" x14ac:dyDescent="0.3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</row>
    <row r="86" spans="2:12" ht="15.75" customHeight="1" x14ac:dyDescent="0.3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</row>
    <row r="87" spans="2:12" ht="15.75" customHeight="1" x14ac:dyDescent="0.3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</row>
    <row r="88" spans="2:12" ht="15.75" customHeight="1" x14ac:dyDescent="0.3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</row>
    <row r="89" spans="2:12" ht="15.75" customHeight="1" x14ac:dyDescent="0.3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</row>
    <row r="90" spans="2:12" ht="15.75" customHeight="1" x14ac:dyDescent="0.3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</row>
    <row r="91" spans="2:12" ht="15.75" customHeight="1" x14ac:dyDescent="0.3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</row>
    <row r="92" spans="2:12" ht="15.75" customHeight="1" x14ac:dyDescent="0.3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</row>
    <row r="93" spans="2:12" ht="15.75" customHeight="1" x14ac:dyDescent="0.3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</row>
    <row r="94" spans="2:12" ht="15.75" customHeight="1" x14ac:dyDescent="0.3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</row>
    <row r="95" spans="2:12" ht="15.75" customHeight="1" x14ac:dyDescent="0.3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</row>
    <row r="96" spans="2:12" ht="15.75" customHeight="1" x14ac:dyDescent="0.3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0866141732283472" right="0.70866141732283472" top="0.74803149606299213" bottom="0.74803149606299213" header="0" footer="0"/>
  <pageSetup paperSize="9" scale="80" orientation="landscape" r:id="rId1"/>
  <rowBreaks count="1" manualBreakCount="1">
    <brk id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DD6EE"/>
  </sheetPr>
  <dimension ref="A1:Z164"/>
  <sheetViews>
    <sheetView zoomScaleNormal="100" workbookViewId="0">
      <selection activeCell="B8" sqref="B8:F8"/>
    </sheetView>
  </sheetViews>
  <sheetFormatPr defaultColWidth="14.44140625" defaultRowHeight="15" customHeight="1" x14ac:dyDescent="0.3"/>
  <cols>
    <col min="1" max="1" width="10" customWidth="1"/>
    <col min="2" max="2" width="44.33203125" customWidth="1"/>
    <col min="3" max="5" width="12.6640625" customWidth="1"/>
    <col min="6" max="7" width="6.88671875" customWidth="1"/>
    <col min="8" max="8" width="5.33203125" customWidth="1"/>
    <col min="9" max="9" width="9.33203125" customWidth="1"/>
    <col min="10" max="10" width="22.6640625" customWidth="1"/>
    <col min="11" max="11" width="10" hidden="1" customWidth="1"/>
    <col min="12" max="22" width="9.6640625" hidden="1" customWidth="1"/>
    <col min="23" max="24" width="9.6640625" customWidth="1"/>
    <col min="25" max="26" width="12.33203125" customWidth="1"/>
  </cols>
  <sheetData>
    <row r="1" spans="1:26" ht="14.4" x14ac:dyDescent="0.3">
      <c r="A1" s="112"/>
      <c r="B1" s="112"/>
      <c r="C1" s="112"/>
      <c r="D1" s="112"/>
      <c r="E1" s="112"/>
      <c r="F1" s="112"/>
    </row>
    <row r="2" spans="1:26" ht="14.4" x14ac:dyDescent="0.3">
      <c r="A2" s="119" t="s">
        <v>205</v>
      </c>
      <c r="B2" s="120" t="s">
        <v>206</v>
      </c>
      <c r="C2" s="121"/>
      <c r="D2" s="121"/>
      <c r="E2" s="121"/>
      <c r="F2" s="121"/>
    </row>
    <row r="3" spans="1:26" ht="14.4" x14ac:dyDescent="0.3">
      <c r="A3" s="122" t="s">
        <v>207</v>
      </c>
      <c r="B3" s="120" t="s">
        <v>208</v>
      </c>
      <c r="C3" s="121"/>
      <c r="D3" s="121"/>
      <c r="E3" s="121"/>
      <c r="F3" s="121"/>
    </row>
    <row r="4" spans="1:26" ht="30" customHeight="1" x14ac:dyDescent="0.3">
      <c r="A4" s="123" t="s">
        <v>209</v>
      </c>
      <c r="B4" s="124" t="s">
        <v>210</v>
      </c>
      <c r="C4" s="121"/>
      <c r="D4" s="121"/>
      <c r="E4" s="121"/>
      <c r="F4" s="121"/>
    </row>
    <row r="5" spans="1:26" ht="14.4" x14ac:dyDescent="0.3">
      <c r="A5" s="125" t="s">
        <v>211</v>
      </c>
      <c r="B5" s="126" t="s">
        <v>212</v>
      </c>
      <c r="C5" s="121"/>
      <c r="D5" s="121"/>
      <c r="E5" s="121"/>
      <c r="F5" s="121"/>
      <c r="G5" s="286"/>
      <c r="H5" s="286"/>
      <c r="I5" s="286"/>
      <c r="J5" s="286"/>
      <c r="K5" s="286"/>
      <c r="L5" s="286"/>
    </row>
    <row r="6" spans="1:26" ht="14.4" x14ac:dyDescent="0.3">
      <c r="A6" s="127"/>
      <c r="B6" s="128"/>
      <c r="C6" s="121"/>
      <c r="D6" s="121"/>
      <c r="E6" s="121"/>
      <c r="F6" s="121"/>
      <c r="G6" s="286"/>
      <c r="H6" s="286"/>
      <c r="I6" s="286"/>
      <c r="J6" s="286"/>
      <c r="K6" s="286"/>
      <c r="L6" s="286"/>
    </row>
    <row r="7" spans="1:26" ht="14.4" x14ac:dyDescent="0.3">
      <c r="A7" s="129" t="s">
        <v>194</v>
      </c>
      <c r="B7" s="130"/>
      <c r="C7" s="131">
        <f t="shared" ref="C7:E7" si="0">SUM(C8:C13)</f>
        <v>2298513</v>
      </c>
      <c r="D7" s="131">
        <f t="shared" si="0"/>
        <v>2298513</v>
      </c>
      <c r="E7" s="131">
        <f t="shared" si="0"/>
        <v>1243624.75</v>
      </c>
      <c r="F7" s="132"/>
      <c r="G7" s="286"/>
      <c r="H7" s="286"/>
      <c r="I7" s="286"/>
      <c r="J7" s="286"/>
      <c r="K7" s="286"/>
      <c r="L7" s="286"/>
    </row>
    <row r="8" spans="1:26" ht="14.4" x14ac:dyDescent="0.3">
      <c r="A8" s="133" t="s">
        <v>213</v>
      </c>
      <c r="B8" s="134" t="s">
        <v>198</v>
      </c>
      <c r="C8" s="299">
        <f t="shared" ref="C8:E8" si="1">C17</f>
        <v>2291213</v>
      </c>
      <c r="D8" s="299">
        <f t="shared" si="1"/>
        <v>2291213</v>
      </c>
      <c r="E8" s="299">
        <f t="shared" si="1"/>
        <v>1236638.98</v>
      </c>
      <c r="F8" s="299">
        <f t="shared" ref="F8:F13" si="2">E8/D8*100</f>
        <v>53.973112931883684</v>
      </c>
      <c r="G8" s="286"/>
      <c r="H8" s="286"/>
      <c r="I8" s="286"/>
      <c r="J8" s="286"/>
      <c r="K8" s="286"/>
      <c r="L8" s="286"/>
    </row>
    <row r="9" spans="1:26" ht="14.4" x14ac:dyDescent="0.3">
      <c r="A9" s="133" t="s">
        <v>214</v>
      </c>
      <c r="B9" s="134" t="s">
        <v>201</v>
      </c>
      <c r="C9" s="299">
        <f t="shared" ref="C9:E9" si="3">C74</f>
        <v>0</v>
      </c>
      <c r="D9" s="299">
        <f t="shared" si="3"/>
        <v>0</v>
      </c>
      <c r="E9" s="299">
        <f t="shared" si="3"/>
        <v>0</v>
      </c>
      <c r="F9" s="299" t="e">
        <f t="shared" si="2"/>
        <v>#DIV/0!</v>
      </c>
      <c r="G9" s="286"/>
      <c r="H9" s="286"/>
      <c r="I9" s="286"/>
      <c r="J9" s="286"/>
      <c r="K9" s="286"/>
      <c r="L9" s="286"/>
    </row>
    <row r="10" spans="1:26" ht="14.4" x14ac:dyDescent="0.3">
      <c r="A10" s="133" t="s">
        <v>215</v>
      </c>
      <c r="B10" s="134" t="s">
        <v>216</v>
      </c>
      <c r="C10" s="299">
        <f t="shared" ref="C10:E10" si="4">C82</f>
        <v>7300</v>
      </c>
      <c r="D10" s="299">
        <f t="shared" si="4"/>
        <v>7300</v>
      </c>
      <c r="E10" s="299">
        <f t="shared" si="4"/>
        <v>6985.77</v>
      </c>
      <c r="F10" s="299">
        <f t="shared" si="2"/>
        <v>95.695479452054798</v>
      </c>
      <c r="G10" s="286"/>
      <c r="H10" s="286"/>
      <c r="I10" s="286"/>
      <c r="J10" s="286"/>
      <c r="K10" s="286"/>
      <c r="L10" s="286"/>
    </row>
    <row r="11" spans="1:26" ht="14.4" x14ac:dyDescent="0.3">
      <c r="A11" s="133" t="s">
        <v>217</v>
      </c>
      <c r="B11" s="134" t="s">
        <v>218</v>
      </c>
      <c r="C11" s="300">
        <f t="shared" ref="C11:E11" si="5">C125</f>
        <v>0</v>
      </c>
      <c r="D11" s="300">
        <f t="shared" si="5"/>
        <v>0</v>
      </c>
      <c r="E11" s="300">
        <f t="shared" si="5"/>
        <v>0</v>
      </c>
      <c r="F11" s="299" t="e">
        <f t="shared" si="2"/>
        <v>#DIV/0!</v>
      </c>
      <c r="G11" s="286"/>
      <c r="H11" s="286"/>
      <c r="I11" s="286"/>
      <c r="J11" s="286"/>
      <c r="K11" s="286"/>
      <c r="L11" s="286"/>
    </row>
    <row r="12" spans="1:26" ht="14.4" x14ac:dyDescent="0.3">
      <c r="A12" s="25" t="s">
        <v>219</v>
      </c>
      <c r="B12" s="134" t="s">
        <v>220</v>
      </c>
      <c r="C12" s="300">
        <f t="shared" ref="C12:E12" si="6">C136</f>
        <v>0</v>
      </c>
      <c r="D12" s="300">
        <f t="shared" si="6"/>
        <v>0</v>
      </c>
      <c r="E12" s="300">
        <f t="shared" si="6"/>
        <v>0</v>
      </c>
      <c r="F12" s="300" t="e">
        <f t="shared" si="2"/>
        <v>#DIV/0!</v>
      </c>
      <c r="G12" s="286"/>
      <c r="H12" s="286"/>
      <c r="I12" s="286"/>
      <c r="J12" s="286"/>
      <c r="K12" s="286"/>
      <c r="L12" s="286"/>
    </row>
    <row r="13" spans="1:26" ht="14.4" x14ac:dyDescent="0.3">
      <c r="A13" s="25" t="s">
        <v>221</v>
      </c>
      <c r="B13" s="134" t="s">
        <v>222</v>
      </c>
      <c r="C13" s="300">
        <f t="shared" ref="C13:E13" si="7">C158</f>
        <v>0</v>
      </c>
      <c r="D13" s="300">
        <f t="shared" si="7"/>
        <v>0</v>
      </c>
      <c r="E13" s="300">
        <f t="shared" si="7"/>
        <v>0</v>
      </c>
      <c r="F13" s="300" t="e">
        <f t="shared" si="2"/>
        <v>#DIV/0!</v>
      </c>
      <c r="G13" s="286"/>
      <c r="H13" s="286"/>
      <c r="I13" s="286"/>
      <c r="J13" s="286"/>
      <c r="K13" s="286"/>
      <c r="L13" s="286"/>
    </row>
    <row r="14" spans="1:26" ht="14.4" x14ac:dyDescent="0.3">
      <c r="A14" s="112"/>
      <c r="B14" s="112"/>
      <c r="C14" s="112"/>
      <c r="D14" s="112"/>
      <c r="E14" s="112"/>
      <c r="F14" s="112"/>
      <c r="G14" s="286"/>
      <c r="H14" s="286"/>
      <c r="I14" s="296"/>
      <c r="J14" s="296"/>
      <c r="K14" s="330">
        <v>11</v>
      </c>
      <c r="L14" s="331"/>
      <c r="M14" s="330">
        <v>31</v>
      </c>
      <c r="N14" s="331"/>
      <c r="O14" s="330">
        <v>43</v>
      </c>
      <c r="P14" s="331"/>
      <c r="Q14" s="330">
        <v>52</v>
      </c>
      <c r="R14" s="331"/>
      <c r="S14" s="330">
        <v>61</v>
      </c>
      <c r="T14" s="331"/>
      <c r="U14" s="330">
        <v>41</v>
      </c>
      <c r="V14" s="331"/>
      <c r="W14" s="330" t="s">
        <v>194</v>
      </c>
      <c r="X14" s="331"/>
    </row>
    <row r="15" spans="1:26" ht="36" x14ac:dyDescent="0.3">
      <c r="A15" s="135">
        <v>10915</v>
      </c>
      <c r="B15" s="136" t="s">
        <v>223</v>
      </c>
      <c r="C15" s="137" t="s">
        <v>6</v>
      </c>
      <c r="D15" s="138" t="s">
        <v>7</v>
      </c>
      <c r="E15" s="137" t="s">
        <v>224</v>
      </c>
      <c r="F15" s="139" t="s">
        <v>225</v>
      </c>
      <c r="G15" s="286"/>
      <c r="H15" s="286"/>
      <c r="I15" s="140">
        <v>10915</v>
      </c>
      <c r="J15" s="141" t="s">
        <v>223</v>
      </c>
      <c r="K15" s="142" t="s">
        <v>7</v>
      </c>
      <c r="L15" s="143" t="s">
        <v>224</v>
      </c>
      <c r="M15" s="142" t="s">
        <v>7</v>
      </c>
      <c r="N15" s="143" t="s">
        <v>224</v>
      </c>
      <c r="O15" s="142" t="s">
        <v>7</v>
      </c>
      <c r="P15" s="143" t="s">
        <v>224</v>
      </c>
      <c r="Q15" s="142" t="s">
        <v>7</v>
      </c>
      <c r="R15" s="143" t="s">
        <v>224</v>
      </c>
      <c r="S15" s="142" t="s">
        <v>7</v>
      </c>
      <c r="T15" s="143" t="s">
        <v>224</v>
      </c>
      <c r="U15" s="142" t="s">
        <v>7</v>
      </c>
      <c r="V15" s="143" t="s">
        <v>224</v>
      </c>
      <c r="W15" s="142" t="s">
        <v>7</v>
      </c>
      <c r="X15" s="143" t="s">
        <v>224</v>
      </c>
    </row>
    <row r="16" spans="1:26" ht="33" customHeight="1" x14ac:dyDescent="0.3">
      <c r="A16" s="144" t="s">
        <v>226</v>
      </c>
      <c r="B16" s="145" t="s">
        <v>197</v>
      </c>
      <c r="C16" s="242">
        <f t="shared" ref="C16:E16" si="8">C17+C74</f>
        <v>2291213</v>
      </c>
      <c r="D16" s="242">
        <f t="shared" si="8"/>
        <v>2291213</v>
      </c>
      <c r="E16" s="242">
        <f t="shared" si="8"/>
        <v>1236638.98</v>
      </c>
      <c r="F16" s="146">
        <f t="shared" ref="F16:F19" si="9">(E16/D16)*100</f>
        <v>53.973112931883684</v>
      </c>
      <c r="G16" s="286"/>
      <c r="H16" s="286"/>
      <c r="I16" s="147" t="s">
        <v>226</v>
      </c>
      <c r="J16" s="148" t="s">
        <v>197</v>
      </c>
      <c r="K16" s="149">
        <f t="shared" ref="K16:X16" si="10">K17</f>
        <v>2291213</v>
      </c>
      <c r="L16" s="149">
        <f t="shared" si="10"/>
        <v>1236638.98</v>
      </c>
      <c r="M16" s="149">
        <f t="shared" si="10"/>
        <v>7300</v>
      </c>
      <c r="N16" s="149">
        <f t="shared" si="10"/>
        <v>6985.77</v>
      </c>
      <c r="O16" s="149">
        <f t="shared" si="10"/>
        <v>0</v>
      </c>
      <c r="P16" s="149">
        <f t="shared" si="10"/>
        <v>0</v>
      </c>
      <c r="Q16" s="149">
        <f t="shared" si="10"/>
        <v>0</v>
      </c>
      <c r="R16" s="149">
        <f t="shared" si="10"/>
        <v>0</v>
      </c>
      <c r="S16" s="149">
        <f t="shared" si="10"/>
        <v>0</v>
      </c>
      <c r="T16" s="149">
        <f t="shared" si="10"/>
        <v>0</v>
      </c>
      <c r="U16" s="149">
        <f t="shared" si="10"/>
        <v>0</v>
      </c>
      <c r="V16" s="149">
        <f t="shared" si="10"/>
        <v>0</v>
      </c>
      <c r="W16" s="149">
        <f t="shared" si="10"/>
        <v>2298513</v>
      </c>
      <c r="X16" s="150">
        <f t="shared" si="10"/>
        <v>1243624.75</v>
      </c>
      <c r="Y16" s="27"/>
      <c r="Z16" s="27"/>
    </row>
    <row r="17" spans="1:24" ht="14.4" x14ac:dyDescent="0.3">
      <c r="A17" s="151">
        <v>11</v>
      </c>
      <c r="B17" s="152" t="s">
        <v>198</v>
      </c>
      <c r="C17" s="243">
        <f t="shared" ref="C17:E17" si="11">C18+C28+C57+C62+C71</f>
        <v>2291213</v>
      </c>
      <c r="D17" s="243">
        <f t="shared" si="11"/>
        <v>2291213</v>
      </c>
      <c r="E17" s="243">
        <f t="shared" si="11"/>
        <v>1236638.98</v>
      </c>
      <c r="F17" s="153">
        <f t="shared" si="9"/>
        <v>53.973112931883684</v>
      </c>
      <c r="G17" s="286"/>
      <c r="H17" s="286"/>
      <c r="I17" s="154"/>
      <c r="J17" s="155"/>
      <c r="K17" s="156">
        <f t="shared" ref="K17:T17" si="12">K18+K28+K57+K65+K78</f>
        <v>2291213</v>
      </c>
      <c r="L17" s="157">
        <f t="shared" si="12"/>
        <v>1236638.98</v>
      </c>
      <c r="M17" s="156">
        <f t="shared" si="12"/>
        <v>7300</v>
      </c>
      <c r="N17" s="157">
        <f t="shared" si="12"/>
        <v>6985.77</v>
      </c>
      <c r="O17" s="156">
        <f t="shared" si="12"/>
        <v>0</v>
      </c>
      <c r="P17" s="157">
        <f t="shared" si="12"/>
        <v>0</v>
      </c>
      <c r="Q17" s="156">
        <f t="shared" si="12"/>
        <v>0</v>
      </c>
      <c r="R17" s="157">
        <f t="shared" si="12"/>
        <v>0</v>
      </c>
      <c r="S17" s="156">
        <f t="shared" si="12"/>
        <v>0</v>
      </c>
      <c r="T17" s="157">
        <f t="shared" si="12"/>
        <v>0</v>
      </c>
      <c r="U17" s="156">
        <f t="shared" ref="U17:X17" si="13">U18+U28+U57+U65+U78+U62</f>
        <v>0</v>
      </c>
      <c r="V17" s="156">
        <f t="shared" si="13"/>
        <v>0</v>
      </c>
      <c r="W17" s="156">
        <f t="shared" si="13"/>
        <v>2298513</v>
      </c>
      <c r="X17" s="158">
        <f t="shared" si="13"/>
        <v>1243624.75</v>
      </c>
    </row>
    <row r="18" spans="1:24" ht="14.4" x14ac:dyDescent="0.3">
      <c r="A18" s="151">
        <v>31</v>
      </c>
      <c r="B18" s="152" t="s">
        <v>123</v>
      </c>
      <c r="C18" s="244">
        <f t="shared" ref="C18:E18" si="14">C19+C23+C25</f>
        <v>1793973</v>
      </c>
      <c r="D18" s="244">
        <f t="shared" si="14"/>
        <v>1793973</v>
      </c>
      <c r="E18" s="244">
        <f t="shared" si="14"/>
        <v>941237.21</v>
      </c>
      <c r="F18" s="153">
        <f t="shared" si="9"/>
        <v>52.466631883534475</v>
      </c>
      <c r="G18" s="286"/>
      <c r="H18" s="286"/>
      <c r="I18" s="154">
        <v>31</v>
      </c>
      <c r="J18" s="159" t="s">
        <v>123</v>
      </c>
      <c r="K18" s="160">
        <f t="shared" ref="K18:X18" si="15">K19+K23+K25</f>
        <v>1793973</v>
      </c>
      <c r="L18" s="160">
        <f t="shared" si="15"/>
        <v>941237.21</v>
      </c>
      <c r="M18" s="160">
        <f t="shared" si="15"/>
        <v>0</v>
      </c>
      <c r="N18" s="160">
        <f t="shared" si="15"/>
        <v>0</v>
      </c>
      <c r="O18" s="160">
        <f t="shared" si="15"/>
        <v>0</v>
      </c>
      <c r="P18" s="160">
        <f t="shared" si="15"/>
        <v>0</v>
      </c>
      <c r="Q18" s="160">
        <f t="shared" si="15"/>
        <v>0</v>
      </c>
      <c r="R18" s="160">
        <f t="shared" si="15"/>
        <v>0</v>
      </c>
      <c r="S18" s="160">
        <f t="shared" si="15"/>
        <v>0</v>
      </c>
      <c r="T18" s="160">
        <f t="shared" si="15"/>
        <v>0</v>
      </c>
      <c r="U18" s="160">
        <f t="shared" si="15"/>
        <v>0</v>
      </c>
      <c r="V18" s="160">
        <f t="shared" si="15"/>
        <v>0</v>
      </c>
      <c r="W18" s="160">
        <f t="shared" si="15"/>
        <v>1793973</v>
      </c>
      <c r="X18" s="160">
        <f t="shared" si="15"/>
        <v>941237.21</v>
      </c>
    </row>
    <row r="19" spans="1:24" ht="14.4" x14ac:dyDescent="0.3">
      <c r="A19" s="151">
        <v>311</v>
      </c>
      <c r="B19" s="152" t="s">
        <v>124</v>
      </c>
      <c r="C19" s="245">
        <f t="shared" ref="C19:E19" si="16">SUM(C20:C22)</f>
        <v>1338113</v>
      </c>
      <c r="D19" s="245">
        <f t="shared" si="16"/>
        <v>1338113</v>
      </c>
      <c r="E19" s="245">
        <f t="shared" si="16"/>
        <v>717112.56</v>
      </c>
      <c r="F19" s="153">
        <f t="shared" si="9"/>
        <v>53.591330478068741</v>
      </c>
      <c r="G19" s="286"/>
      <c r="H19" s="286"/>
      <c r="I19" s="154">
        <v>311</v>
      </c>
      <c r="J19" s="159" t="s">
        <v>124</v>
      </c>
      <c r="K19" s="160">
        <f t="shared" ref="K19:X19" si="17">SUM(K20:K22)</f>
        <v>1338113</v>
      </c>
      <c r="L19" s="161">
        <f t="shared" si="17"/>
        <v>717112.56</v>
      </c>
      <c r="M19" s="160">
        <f t="shared" si="17"/>
        <v>0</v>
      </c>
      <c r="N19" s="161">
        <f t="shared" si="17"/>
        <v>0</v>
      </c>
      <c r="O19" s="160">
        <f t="shared" si="17"/>
        <v>0</v>
      </c>
      <c r="P19" s="161">
        <f t="shared" si="17"/>
        <v>0</v>
      </c>
      <c r="Q19" s="160">
        <f t="shared" si="17"/>
        <v>0</v>
      </c>
      <c r="R19" s="161">
        <f t="shared" si="17"/>
        <v>0</v>
      </c>
      <c r="S19" s="160">
        <f t="shared" si="17"/>
        <v>0</v>
      </c>
      <c r="T19" s="161">
        <f t="shared" si="17"/>
        <v>0</v>
      </c>
      <c r="U19" s="160">
        <f t="shared" si="17"/>
        <v>0</v>
      </c>
      <c r="V19" s="161">
        <f t="shared" si="17"/>
        <v>0</v>
      </c>
      <c r="W19" s="160">
        <f t="shared" si="17"/>
        <v>1338113</v>
      </c>
      <c r="X19" s="161">
        <f t="shared" si="17"/>
        <v>717112.56</v>
      </c>
    </row>
    <row r="20" spans="1:24" ht="14.4" x14ac:dyDescent="0.3">
      <c r="A20" s="162">
        <v>3111</v>
      </c>
      <c r="B20" s="163" t="s">
        <v>125</v>
      </c>
      <c r="C20" s="246">
        <v>1311701</v>
      </c>
      <c r="D20" s="246">
        <v>1311701</v>
      </c>
      <c r="E20" s="246">
        <v>633098.27</v>
      </c>
      <c r="F20" s="164"/>
      <c r="G20" s="286"/>
      <c r="H20" s="286"/>
      <c r="I20" s="165">
        <v>3111</v>
      </c>
      <c r="J20" s="166" t="s">
        <v>125</v>
      </c>
      <c r="K20" s="167">
        <f t="shared" ref="K20:L20" si="18">D20</f>
        <v>1311701</v>
      </c>
      <c r="L20" s="167">
        <f t="shared" si="18"/>
        <v>633098.27</v>
      </c>
      <c r="M20" s="167"/>
      <c r="N20" s="164"/>
      <c r="O20" s="167"/>
      <c r="P20" s="164"/>
      <c r="Q20" s="167"/>
      <c r="R20" s="164"/>
      <c r="S20" s="167"/>
      <c r="T20" s="164"/>
      <c r="U20" s="167"/>
      <c r="V20" s="164"/>
      <c r="W20" s="167">
        <f t="shared" ref="W20:X20" si="19">K20+M20+O20+Q20+S20+U20</f>
        <v>1311701</v>
      </c>
      <c r="X20" s="164">
        <f t="shared" si="19"/>
        <v>633098.27</v>
      </c>
    </row>
    <row r="21" spans="1:24" ht="15.75" customHeight="1" x14ac:dyDescent="0.3">
      <c r="A21" s="162">
        <v>3113</v>
      </c>
      <c r="B21" s="163" t="s">
        <v>126</v>
      </c>
      <c r="C21" s="246">
        <v>26412</v>
      </c>
      <c r="D21" s="246">
        <v>26412</v>
      </c>
      <c r="E21" s="246">
        <v>84014.29</v>
      </c>
      <c r="F21" s="164"/>
      <c r="G21" s="286"/>
      <c r="H21" s="286"/>
      <c r="I21" s="165">
        <v>3113</v>
      </c>
      <c r="J21" s="166" t="s">
        <v>126</v>
      </c>
      <c r="K21" s="167">
        <f t="shared" ref="K21:L21" si="20">D21</f>
        <v>26412</v>
      </c>
      <c r="L21" s="167">
        <f t="shared" si="20"/>
        <v>84014.29</v>
      </c>
      <c r="M21" s="167"/>
      <c r="N21" s="164"/>
      <c r="O21" s="167"/>
      <c r="P21" s="164"/>
      <c r="Q21" s="167"/>
      <c r="R21" s="164"/>
      <c r="S21" s="167"/>
      <c r="T21" s="164"/>
      <c r="U21" s="167"/>
      <c r="V21" s="164"/>
      <c r="W21" s="167">
        <f t="shared" ref="W21:X21" si="21">K21+M21+O21+Q21+S21+U21</f>
        <v>26412</v>
      </c>
      <c r="X21" s="164">
        <f t="shared" si="21"/>
        <v>84014.29</v>
      </c>
    </row>
    <row r="22" spans="1:24" ht="15.75" customHeight="1" x14ac:dyDescent="0.3">
      <c r="A22" s="162">
        <v>3114</v>
      </c>
      <c r="B22" s="163" t="s">
        <v>127</v>
      </c>
      <c r="C22" s="246">
        <v>0</v>
      </c>
      <c r="D22" s="246">
        <v>0</v>
      </c>
      <c r="E22" s="246">
        <v>0</v>
      </c>
      <c r="F22" s="164"/>
      <c r="G22" s="286"/>
      <c r="H22" s="286"/>
      <c r="I22" s="165">
        <v>3114</v>
      </c>
      <c r="J22" s="166" t="s">
        <v>127</v>
      </c>
      <c r="K22" s="167">
        <f t="shared" ref="K22:L22" si="22">D22</f>
        <v>0</v>
      </c>
      <c r="L22" s="167">
        <f t="shared" si="22"/>
        <v>0</v>
      </c>
      <c r="M22" s="167"/>
      <c r="N22" s="164"/>
      <c r="O22" s="167"/>
      <c r="P22" s="164"/>
      <c r="Q22" s="167"/>
      <c r="R22" s="164"/>
      <c r="S22" s="167"/>
      <c r="T22" s="164"/>
      <c r="U22" s="167"/>
      <c r="V22" s="164"/>
      <c r="W22" s="167">
        <f t="shared" ref="W22:X22" si="23">K22+M22+O22+Q22+S22+U22</f>
        <v>0</v>
      </c>
      <c r="X22" s="164">
        <f t="shared" si="23"/>
        <v>0</v>
      </c>
    </row>
    <row r="23" spans="1:24" ht="15.75" customHeight="1" x14ac:dyDescent="0.3">
      <c r="A23" s="151">
        <v>312</v>
      </c>
      <c r="B23" s="152" t="s">
        <v>128</v>
      </c>
      <c r="C23" s="244">
        <f t="shared" ref="C23:E23" si="24">SUM(C24)</f>
        <v>79634</v>
      </c>
      <c r="D23" s="244">
        <f t="shared" si="24"/>
        <v>79634</v>
      </c>
      <c r="E23" s="244">
        <f t="shared" si="24"/>
        <v>40114.33</v>
      </c>
      <c r="F23" s="153">
        <f>(E23/D23)*100</f>
        <v>50.373370670818993</v>
      </c>
      <c r="G23" s="286"/>
      <c r="H23" s="286"/>
      <c r="I23" s="154">
        <v>312</v>
      </c>
      <c r="J23" s="159" t="s">
        <v>128</v>
      </c>
      <c r="K23" s="160">
        <f t="shared" ref="K23:X23" si="25">SUM(K24)</f>
        <v>79634</v>
      </c>
      <c r="L23" s="160">
        <f t="shared" si="25"/>
        <v>40114.33</v>
      </c>
      <c r="M23" s="160">
        <f t="shared" si="25"/>
        <v>0</v>
      </c>
      <c r="N23" s="160">
        <f t="shared" si="25"/>
        <v>0</v>
      </c>
      <c r="O23" s="160">
        <f t="shared" si="25"/>
        <v>0</v>
      </c>
      <c r="P23" s="160">
        <f t="shared" si="25"/>
        <v>0</v>
      </c>
      <c r="Q23" s="160">
        <f t="shared" si="25"/>
        <v>0</v>
      </c>
      <c r="R23" s="160">
        <f t="shared" si="25"/>
        <v>0</v>
      </c>
      <c r="S23" s="160">
        <f t="shared" si="25"/>
        <v>0</v>
      </c>
      <c r="T23" s="160">
        <f t="shared" si="25"/>
        <v>0</v>
      </c>
      <c r="U23" s="160">
        <f t="shared" si="25"/>
        <v>0</v>
      </c>
      <c r="V23" s="160">
        <f t="shared" si="25"/>
        <v>0</v>
      </c>
      <c r="W23" s="160">
        <f t="shared" si="25"/>
        <v>79634</v>
      </c>
      <c r="X23" s="160">
        <f t="shared" si="25"/>
        <v>40114.33</v>
      </c>
    </row>
    <row r="24" spans="1:24" ht="15.75" customHeight="1" x14ac:dyDescent="0.3">
      <c r="A24" s="162">
        <v>3121</v>
      </c>
      <c r="B24" s="163" t="s">
        <v>128</v>
      </c>
      <c r="C24" s="246">
        <v>79634</v>
      </c>
      <c r="D24" s="246">
        <v>79634</v>
      </c>
      <c r="E24" s="246">
        <v>40114.33</v>
      </c>
      <c r="F24" s="164"/>
      <c r="G24" s="286"/>
      <c r="H24" s="286"/>
      <c r="I24" s="165">
        <v>3121</v>
      </c>
      <c r="J24" s="166" t="s">
        <v>128</v>
      </c>
      <c r="K24" s="167">
        <f t="shared" ref="K24:L24" si="26">D24</f>
        <v>79634</v>
      </c>
      <c r="L24" s="167">
        <f t="shared" si="26"/>
        <v>40114.33</v>
      </c>
      <c r="M24" s="167"/>
      <c r="N24" s="164"/>
      <c r="O24" s="167"/>
      <c r="P24" s="164"/>
      <c r="Q24" s="167"/>
      <c r="R24" s="164"/>
      <c r="S24" s="167"/>
      <c r="T24" s="164"/>
      <c r="U24" s="167"/>
      <c r="V24" s="164"/>
      <c r="W24" s="167">
        <f t="shared" ref="W24:X24" si="27">K24+M24+O24+Q24+S24+U24</f>
        <v>79634</v>
      </c>
      <c r="X24" s="164">
        <f t="shared" si="27"/>
        <v>40114.33</v>
      </c>
    </row>
    <row r="25" spans="1:24" ht="15.75" customHeight="1" x14ac:dyDescent="0.3">
      <c r="A25" s="151">
        <v>313</v>
      </c>
      <c r="B25" s="152" t="s">
        <v>129</v>
      </c>
      <c r="C25" s="244">
        <f t="shared" ref="C25:E25" si="28">SUM(C26:C27)</f>
        <v>376226</v>
      </c>
      <c r="D25" s="244">
        <f t="shared" si="28"/>
        <v>376226</v>
      </c>
      <c r="E25" s="244">
        <f t="shared" si="28"/>
        <v>184010.32</v>
      </c>
      <c r="F25" s="153">
        <f>(E25/D25)*100</f>
        <v>48.909517151924639</v>
      </c>
      <c r="G25" s="286"/>
      <c r="H25" s="286"/>
      <c r="I25" s="154">
        <v>313</v>
      </c>
      <c r="J25" s="159" t="s">
        <v>129</v>
      </c>
      <c r="K25" s="160">
        <f t="shared" ref="K25:X25" si="29">SUM(K26:K27)</f>
        <v>376226</v>
      </c>
      <c r="L25" s="160">
        <f t="shared" si="29"/>
        <v>184010.32</v>
      </c>
      <c r="M25" s="160">
        <f t="shared" si="29"/>
        <v>0</v>
      </c>
      <c r="N25" s="160">
        <f t="shared" si="29"/>
        <v>0</v>
      </c>
      <c r="O25" s="160">
        <f t="shared" si="29"/>
        <v>0</v>
      </c>
      <c r="P25" s="160">
        <f t="shared" si="29"/>
        <v>0</v>
      </c>
      <c r="Q25" s="160">
        <f t="shared" si="29"/>
        <v>0</v>
      </c>
      <c r="R25" s="160">
        <f t="shared" si="29"/>
        <v>0</v>
      </c>
      <c r="S25" s="160">
        <f t="shared" si="29"/>
        <v>0</v>
      </c>
      <c r="T25" s="160">
        <f t="shared" si="29"/>
        <v>0</v>
      </c>
      <c r="U25" s="160">
        <f t="shared" si="29"/>
        <v>0</v>
      </c>
      <c r="V25" s="160">
        <f t="shared" si="29"/>
        <v>0</v>
      </c>
      <c r="W25" s="160">
        <f t="shared" si="29"/>
        <v>376226</v>
      </c>
      <c r="X25" s="160">
        <f t="shared" si="29"/>
        <v>184010.32</v>
      </c>
    </row>
    <row r="26" spans="1:24" ht="15.75" customHeight="1" x14ac:dyDescent="0.3">
      <c r="A26" s="162">
        <v>3131</v>
      </c>
      <c r="B26" s="163" t="s">
        <v>130</v>
      </c>
      <c r="C26" s="246">
        <v>153804</v>
      </c>
      <c r="D26" s="246">
        <v>153804</v>
      </c>
      <c r="E26" s="246">
        <v>77221.73</v>
      </c>
      <c r="F26" s="164"/>
      <c r="G26" s="286"/>
      <c r="H26" s="286"/>
      <c r="I26" s="165">
        <v>3131</v>
      </c>
      <c r="J26" s="166" t="s">
        <v>130</v>
      </c>
      <c r="K26" s="167">
        <f t="shared" ref="K26:L26" si="30">D26</f>
        <v>153804</v>
      </c>
      <c r="L26" s="167">
        <f t="shared" si="30"/>
        <v>77221.73</v>
      </c>
      <c r="M26" s="167"/>
      <c r="N26" s="164"/>
      <c r="O26" s="167"/>
      <c r="P26" s="164"/>
      <c r="Q26" s="167"/>
      <c r="R26" s="164"/>
      <c r="S26" s="167"/>
      <c r="T26" s="164"/>
      <c r="U26" s="167"/>
      <c r="V26" s="164"/>
      <c r="W26" s="167">
        <f t="shared" ref="W26:X26" si="31">K26+M26+O26+Q26+S26+U26</f>
        <v>153804</v>
      </c>
      <c r="X26" s="164">
        <f t="shared" si="31"/>
        <v>77221.73</v>
      </c>
    </row>
    <row r="27" spans="1:24" ht="15.75" customHeight="1" x14ac:dyDescent="0.3">
      <c r="A27" s="162">
        <v>3132</v>
      </c>
      <c r="B27" s="163" t="s">
        <v>131</v>
      </c>
      <c r="C27" s="246">
        <v>222422</v>
      </c>
      <c r="D27" s="246">
        <v>222422</v>
      </c>
      <c r="E27" s="246">
        <v>106788.59</v>
      </c>
      <c r="F27" s="164"/>
      <c r="G27" s="286"/>
      <c r="H27" s="286"/>
      <c r="I27" s="165">
        <v>3132</v>
      </c>
      <c r="J27" s="166" t="s">
        <v>131</v>
      </c>
      <c r="K27" s="167">
        <f t="shared" ref="K27:L27" si="32">D27</f>
        <v>222422</v>
      </c>
      <c r="L27" s="167">
        <f t="shared" si="32"/>
        <v>106788.59</v>
      </c>
      <c r="M27" s="167"/>
      <c r="N27" s="164"/>
      <c r="O27" s="167"/>
      <c r="P27" s="164"/>
      <c r="Q27" s="167"/>
      <c r="R27" s="164"/>
      <c r="S27" s="167"/>
      <c r="T27" s="164"/>
      <c r="U27" s="167"/>
      <c r="V27" s="164"/>
      <c r="W27" s="167">
        <f t="shared" ref="W27:X27" si="33">K27+M27+O27+Q27+S27+U27</f>
        <v>222422</v>
      </c>
      <c r="X27" s="164">
        <f t="shared" si="33"/>
        <v>106788.59</v>
      </c>
    </row>
    <row r="28" spans="1:24" ht="15.75" customHeight="1" x14ac:dyDescent="0.3">
      <c r="A28" s="151">
        <v>32</v>
      </c>
      <c r="B28" s="152" t="s">
        <v>132</v>
      </c>
      <c r="C28" s="247">
        <f t="shared" ref="C28:E28" si="34">C29+C33+C40+C50</f>
        <v>447170</v>
      </c>
      <c r="D28" s="247">
        <f t="shared" si="34"/>
        <v>447170</v>
      </c>
      <c r="E28" s="247">
        <f t="shared" si="34"/>
        <v>282413.01999999996</v>
      </c>
      <c r="F28" s="153">
        <f t="shared" ref="F28:F29" si="35">(E28/D28)*100</f>
        <v>63.155627613659227</v>
      </c>
      <c r="G28" s="286"/>
      <c r="H28" s="286"/>
      <c r="I28" s="154">
        <v>32</v>
      </c>
      <c r="J28" s="159" t="s">
        <v>132</v>
      </c>
      <c r="K28" s="168">
        <f t="shared" ref="K28:X28" si="36">K29+K33+K40+K50</f>
        <v>447170</v>
      </c>
      <c r="L28" s="169">
        <f t="shared" si="36"/>
        <v>282413.01999999996</v>
      </c>
      <c r="M28" s="168">
        <f t="shared" si="36"/>
        <v>3451</v>
      </c>
      <c r="N28" s="169">
        <f t="shared" si="36"/>
        <v>3348.23</v>
      </c>
      <c r="O28" s="168">
        <f t="shared" si="36"/>
        <v>0</v>
      </c>
      <c r="P28" s="169">
        <f t="shared" si="36"/>
        <v>0</v>
      </c>
      <c r="Q28" s="168">
        <f t="shared" si="36"/>
        <v>0</v>
      </c>
      <c r="R28" s="169">
        <f t="shared" si="36"/>
        <v>0</v>
      </c>
      <c r="S28" s="168">
        <f t="shared" si="36"/>
        <v>0</v>
      </c>
      <c r="T28" s="169">
        <f t="shared" si="36"/>
        <v>0</v>
      </c>
      <c r="U28" s="168">
        <f t="shared" si="36"/>
        <v>0</v>
      </c>
      <c r="V28" s="169">
        <f t="shared" si="36"/>
        <v>0</v>
      </c>
      <c r="W28" s="168">
        <f t="shared" si="36"/>
        <v>450621</v>
      </c>
      <c r="X28" s="169">
        <f t="shared" si="36"/>
        <v>285761.25</v>
      </c>
    </row>
    <row r="29" spans="1:24" ht="15.75" customHeight="1" x14ac:dyDescent="0.3">
      <c r="A29" s="151">
        <v>321</v>
      </c>
      <c r="B29" s="152" t="s">
        <v>133</v>
      </c>
      <c r="C29" s="244">
        <f t="shared" ref="C29:E29" si="37">SUM(C30:C32)</f>
        <v>83085</v>
      </c>
      <c r="D29" s="244">
        <f t="shared" si="37"/>
        <v>83085</v>
      </c>
      <c r="E29" s="244">
        <f t="shared" si="37"/>
        <v>46077.539999999994</v>
      </c>
      <c r="F29" s="153">
        <f t="shared" si="35"/>
        <v>55.458313775049639</v>
      </c>
      <c r="G29" s="286"/>
      <c r="H29" s="286"/>
      <c r="I29" s="154">
        <v>321</v>
      </c>
      <c r="J29" s="159" t="s">
        <v>133</v>
      </c>
      <c r="K29" s="160">
        <f t="shared" ref="K29:X29" si="38">SUM(K30:K32)</f>
        <v>83085</v>
      </c>
      <c r="L29" s="160">
        <f t="shared" si="38"/>
        <v>46077.539999999994</v>
      </c>
      <c r="M29" s="160">
        <f t="shared" si="38"/>
        <v>398</v>
      </c>
      <c r="N29" s="160">
        <f t="shared" si="38"/>
        <v>212.35</v>
      </c>
      <c r="O29" s="160">
        <f t="shared" si="38"/>
        <v>0</v>
      </c>
      <c r="P29" s="160">
        <f t="shared" si="38"/>
        <v>0</v>
      </c>
      <c r="Q29" s="160">
        <f t="shared" si="38"/>
        <v>0</v>
      </c>
      <c r="R29" s="160">
        <f t="shared" si="38"/>
        <v>0</v>
      </c>
      <c r="S29" s="160">
        <f t="shared" si="38"/>
        <v>0</v>
      </c>
      <c r="T29" s="160">
        <f t="shared" si="38"/>
        <v>0</v>
      </c>
      <c r="U29" s="160">
        <f t="shared" si="38"/>
        <v>0</v>
      </c>
      <c r="V29" s="160">
        <f t="shared" si="38"/>
        <v>0</v>
      </c>
      <c r="W29" s="160">
        <f t="shared" si="38"/>
        <v>83483</v>
      </c>
      <c r="X29" s="160">
        <f t="shared" si="38"/>
        <v>46289.89</v>
      </c>
    </row>
    <row r="30" spans="1:24" ht="15.75" customHeight="1" x14ac:dyDescent="0.3">
      <c r="A30" s="162">
        <v>3211</v>
      </c>
      <c r="B30" s="163" t="s">
        <v>134</v>
      </c>
      <c r="C30" s="246">
        <v>664</v>
      </c>
      <c r="D30" s="246">
        <v>664</v>
      </c>
      <c r="E30" s="246">
        <v>1422.07</v>
      </c>
      <c r="F30" s="164"/>
      <c r="G30" s="286"/>
      <c r="H30" s="286"/>
      <c r="I30" s="165">
        <v>3211</v>
      </c>
      <c r="J30" s="166" t="s">
        <v>134</v>
      </c>
      <c r="K30" s="167">
        <f t="shared" ref="K30:L30" si="39">D30</f>
        <v>664</v>
      </c>
      <c r="L30" s="167">
        <f t="shared" si="39"/>
        <v>1422.07</v>
      </c>
      <c r="M30" s="167">
        <f t="shared" ref="M30:N30" si="40">D85</f>
        <v>133</v>
      </c>
      <c r="N30" s="167">
        <f t="shared" si="40"/>
        <v>0</v>
      </c>
      <c r="O30" s="167"/>
      <c r="P30" s="164"/>
      <c r="Q30" s="167"/>
      <c r="R30" s="164"/>
      <c r="S30" s="167"/>
      <c r="T30" s="164"/>
      <c r="U30" s="167"/>
      <c r="V30" s="164"/>
      <c r="W30" s="167">
        <f t="shared" ref="W30:X30" si="41">K30+M30+O30+Q30+S30+U30</f>
        <v>797</v>
      </c>
      <c r="X30" s="164">
        <f t="shared" si="41"/>
        <v>1422.07</v>
      </c>
    </row>
    <row r="31" spans="1:24" ht="15.75" customHeight="1" x14ac:dyDescent="0.3">
      <c r="A31" s="162">
        <v>3212</v>
      </c>
      <c r="B31" s="163" t="s">
        <v>135</v>
      </c>
      <c r="C31" s="246">
        <v>81625</v>
      </c>
      <c r="D31" s="246">
        <v>81625</v>
      </c>
      <c r="E31" s="246">
        <v>44227.7</v>
      </c>
      <c r="F31" s="164"/>
      <c r="G31" s="286"/>
      <c r="H31" s="286"/>
      <c r="I31" s="165">
        <v>3212</v>
      </c>
      <c r="J31" s="166" t="s">
        <v>135</v>
      </c>
      <c r="K31" s="167">
        <f t="shared" ref="K31:L31" si="42">D31</f>
        <v>81625</v>
      </c>
      <c r="L31" s="167">
        <f t="shared" si="42"/>
        <v>44227.7</v>
      </c>
      <c r="M31" s="167"/>
      <c r="N31" s="164"/>
      <c r="O31" s="167"/>
      <c r="P31" s="164"/>
      <c r="Q31" s="167"/>
      <c r="R31" s="164"/>
      <c r="S31" s="167"/>
      <c r="T31" s="164"/>
      <c r="U31" s="167"/>
      <c r="V31" s="164"/>
      <c r="W31" s="167">
        <f t="shared" ref="W31:X31" si="43">K31+M31+O31+Q31+S31+U31</f>
        <v>81625</v>
      </c>
      <c r="X31" s="164">
        <f t="shared" si="43"/>
        <v>44227.7</v>
      </c>
    </row>
    <row r="32" spans="1:24" ht="15.75" customHeight="1" x14ac:dyDescent="0.3">
      <c r="A32" s="162">
        <v>3213</v>
      </c>
      <c r="B32" s="163" t="s">
        <v>136</v>
      </c>
      <c r="C32" s="246">
        <v>796</v>
      </c>
      <c r="D32" s="246">
        <v>796</v>
      </c>
      <c r="E32" s="246">
        <v>427.77</v>
      </c>
      <c r="F32" s="164"/>
      <c r="G32" s="286"/>
      <c r="H32" s="286"/>
      <c r="I32" s="165">
        <v>3213</v>
      </c>
      <c r="J32" s="166" t="s">
        <v>136</v>
      </c>
      <c r="K32" s="167">
        <f t="shared" ref="K32:L32" si="44">D32</f>
        <v>796</v>
      </c>
      <c r="L32" s="167">
        <f t="shared" si="44"/>
        <v>427.77</v>
      </c>
      <c r="M32" s="167">
        <f t="shared" ref="M32:N32" si="45">D86</f>
        <v>265</v>
      </c>
      <c r="N32" s="167">
        <f t="shared" si="45"/>
        <v>212.35</v>
      </c>
      <c r="O32" s="167"/>
      <c r="P32" s="164"/>
      <c r="Q32" s="167"/>
      <c r="R32" s="164"/>
      <c r="S32" s="167"/>
      <c r="T32" s="164"/>
      <c r="U32" s="167"/>
      <c r="V32" s="164"/>
      <c r="W32" s="167">
        <f t="shared" ref="W32:X32" si="46">K32+M32+O32+Q32+S32+U32</f>
        <v>1061</v>
      </c>
      <c r="X32" s="164">
        <f t="shared" si="46"/>
        <v>640.12</v>
      </c>
    </row>
    <row r="33" spans="1:24" ht="15.75" customHeight="1" x14ac:dyDescent="0.3">
      <c r="A33" s="151">
        <v>322</v>
      </c>
      <c r="B33" s="152" t="s">
        <v>138</v>
      </c>
      <c r="C33" s="244">
        <f t="shared" ref="C33:E33" si="47">SUM(C34:C39)</f>
        <v>220055</v>
      </c>
      <c r="D33" s="244">
        <f t="shared" si="47"/>
        <v>220055</v>
      </c>
      <c r="E33" s="244">
        <f t="shared" si="47"/>
        <v>148414.85999999999</v>
      </c>
      <c r="F33" s="153">
        <f>(E33/D33)*100</f>
        <v>67.444438890277425</v>
      </c>
      <c r="G33" s="286"/>
      <c r="H33" s="286"/>
      <c r="I33" s="154">
        <v>322</v>
      </c>
      <c r="J33" s="159" t="s">
        <v>138</v>
      </c>
      <c r="K33" s="160">
        <f t="shared" ref="K33:X33" si="48">SUM(K34:K39)</f>
        <v>220055</v>
      </c>
      <c r="L33" s="160">
        <f t="shared" si="48"/>
        <v>148414.85999999999</v>
      </c>
      <c r="M33" s="160">
        <f t="shared" si="48"/>
        <v>1461</v>
      </c>
      <c r="N33" s="160">
        <f t="shared" si="48"/>
        <v>1997.49</v>
      </c>
      <c r="O33" s="160">
        <f t="shared" si="48"/>
        <v>0</v>
      </c>
      <c r="P33" s="160">
        <f t="shared" si="48"/>
        <v>0</v>
      </c>
      <c r="Q33" s="160">
        <f t="shared" si="48"/>
        <v>0</v>
      </c>
      <c r="R33" s="160">
        <f t="shared" si="48"/>
        <v>0</v>
      </c>
      <c r="S33" s="160">
        <f t="shared" si="48"/>
        <v>0</v>
      </c>
      <c r="T33" s="160">
        <f t="shared" si="48"/>
        <v>0</v>
      </c>
      <c r="U33" s="160">
        <f t="shared" si="48"/>
        <v>0</v>
      </c>
      <c r="V33" s="160">
        <f t="shared" si="48"/>
        <v>0</v>
      </c>
      <c r="W33" s="160">
        <f t="shared" si="48"/>
        <v>221516</v>
      </c>
      <c r="X33" s="160">
        <f t="shared" si="48"/>
        <v>150412.34999999998</v>
      </c>
    </row>
    <row r="34" spans="1:24" ht="15.75" customHeight="1" x14ac:dyDescent="0.3">
      <c r="A34" s="162">
        <v>3221</v>
      </c>
      <c r="B34" s="163" t="s">
        <v>139</v>
      </c>
      <c r="C34" s="246">
        <v>10618</v>
      </c>
      <c r="D34" s="246">
        <v>10618</v>
      </c>
      <c r="E34" s="246">
        <v>10797.74</v>
      </c>
      <c r="F34" s="164"/>
      <c r="G34" s="286"/>
      <c r="H34" s="286"/>
      <c r="I34" s="165">
        <v>3221</v>
      </c>
      <c r="J34" s="166" t="s">
        <v>139</v>
      </c>
      <c r="K34" s="167">
        <f t="shared" ref="K34:L34" si="49">D34</f>
        <v>10618</v>
      </c>
      <c r="L34" s="167">
        <f t="shared" si="49"/>
        <v>10797.74</v>
      </c>
      <c r="M34" s="167">
        <f t="shared" ref="M34:N34" si="50">D88</f>
        <v>133</v>
      </c>
      <c r="N34" s="167">
        <f t="shared" si="50"/>
        <v>68.5</v>
      </c>
      <c r="O34" s="167">
        <f t="shared" ref="O34:P34" si="51">D128</f>
        <v>0</v>
      </c>
      <c r="P34" s="167">
        <f t="shared" si="51"/>
        <v>0</v>
      </c>
      <c r="Q34" s="167">
        <f t="shared" ref="Q34:R34" si="52">D139</f>
        <v>0</v>
      </c>
      <c r="R34" s="167">
        <f t="shared" si="52"/>
        <v>0</v>
      </c>
      <c r="S34" s="167"/>
      <c r="T34" s="164"/>
      <c r="U34" s="167"/>
      <c r="V34" s="164"/>
      <c r="W34" s="167">
        <f t="shared" ref="W34:X34" si="53">K34+M34+O34+Q34+S34+U34</f>
        <v>10751</v>
      </c>
      <c r="X34" s="164">
        <f t="shared" si="53"/>
        <v>10866.24</v>
      </c>
    </row>
    <row r="35" spans="1:24" ht="15.75" customHeight="1" x14ac:dyDescent="0.3">
      <c r="A35" s="162">
        <v>3222</v>
      </c>
      <c r="B35" s="163" t="s">
        <v>140</v>
      </c>
      <c r="C35" s="246">
        <v>103524</v>
      </c>
      <c r="D35" s="246">
        <v>103524</v>
      </c>
      <c r="E35" s="246">
        <v>79964.679999999993</v>
      </c>
      <c r="F35" s="164"/>
      <c r="G35" s="286"/>
      <c r="H35" s="286"/>
      <c r="I35" s="165">
        <v>3222</v>
      </c>
      <c r="J35" s="166" t="s">
        <v>140</v>
      </c>
      <c r="K35" s="167">
        <f t="shared" ref="K35:L35" si="54">D35</f>
        <v>103524</v>
      </c>
      <c r="L35" s="167">
        <f t="shared" si="54"/>
        <v>79964.679999999993</v>
      </c>
      <c r="M35" s="167">
        <f t="shared" ref="M35:N35" si="55">D89</f>
        <v>0</v>
      </c>
      <c r="N35" s="167">
        <f t="shared" si="55"/>
        <v>103.68</v>
      </c>
      <c r="O35" s="167">
        <f t="shared" ref="O35:P35" si="56">D129</f>
        <v>0</v>
      </c>
      <c r="P35" s="167">
        <f t="shared" si="56"/>
        <v>0</v>
      </c>
      <c r="Q35" s="167">
        <f t="shared" ref="Q35:R35" si="57">D140</f>
        <v>0</v>
      </c>
      <c r="R35" s="167">
        <f t="shared" si="57"/>
        <v>0</v>
      </c>
      <c r="S35" s="167"/>
      <c r="T35" s="164"/>
      <c r="U35" s="167"/>
      <c r="V35" s="164"/>
      <c r="W35" s="167">
        <f t="shared" ref="W35:X35" si="58">K35+M35+O35+Q35+S35+U35</f>
        <v>103524</v>
      </c>
      <c r="X35" s="164">
        <f t="shared" si="58"/>
        <v>80068.359999999986</v>
      </c>
    </row>
    <row r="36" spans="1:24" ht="15.75" customHeight="1" x14ac:dyDescent="0.3">
      <c r="A36" s="162">
        <v>3223</v>
      </c>
      <c r="B36" s="163" t="s">
        <v>141</v>
      </c>
      <c r="C36" s="246">
        <v>98215</v>
      </c>
      <c r="D36" s="246">
        <v>98215</v>
      </c>
      <c r="E36" s="246">
        <v>48228.55</v>
      </c>
      <c r="F36" s="164"/>
      <c r="G36" s="286"/>
      <c r="H36" s="286"/>
      <c r="I36" s="165">
        <v>3223</v>
      </c>
      <c r="J36" s="166" t="s">
        <v>141</v>
      </c>
      <c r="K36" s="167">
        <f t="shared" ref="K36:L36" si="59">D36</f>
        <v>98215</v>
      </c>
      <c r="L36" s="167">
        <f t="shared" si="59"/>
        <v>48228.55</v>
      </c>
      <c r="M36" s="167">
        <f t="shared" ref="M36:N36" si="60">D90</f>
        <v>0</v>
      </c>
      <c r="N36" s="167">
        <f t="shared" si="60"/>
        <v>0</v>
      </c>
      <c r="O36" s="167">
        <f t="shared" ref="O36:P36" si="61">D130</f>
        <v>0</v>
      </c>
      <c r="P36" s="167">
        <f t="shared" si="61"/>
        <v>0</v>
      </c>
      <c r="Q36" s="167">
        <f t="shared" ref="Q36:R36" si="62">D141</f>
        <v>0</v>
      </c>
      <c r="R36" s="167">
        <f t="shared" si="62"/>
        <v>0</v>
      </c>
      <c r="S36" s="167"/>
      <c r="T36" s="164"/>
      <c r="U36" s="167"/>
      <c r="V36" s="164"/>
      <c r="W36" s="167">
        <f t="shared" ref="W36:X36" si="63">K36+M36+O36+Q36+S36+U36</f>
        <v>98215</v>
      </c>
      <c r="X36" s="164">
        <f t="shared" si="63"/>
        <v>48228.55</v>
      </c>
    </row>
    <row r="37" spans="1:24" ht="15.75" customHeight="1" x14ac:dyDescent="0.3">
      <c r="A37" s="162">
        <v>3224</v>
      </c>
      <c r="B37" s="163" t="s">
        <v>142</v>
      </c>
      <c r="C37" s="246">
        <v>5707</v>
      </c>
      <c r="D37" s="246">
        <v>5707</v>
      </c>
      <c r="E37" s="246">
        <v>7326.8</v>
      </c>
      <c r="F37" s="164"/>
      <c r="G37" s="286"/>
      <c r="H37" s="286"/>
      <c r="I37" s="165">
        <v>3224</v>
      </c>
      <c r="J37" s="166" t="s">
        <v>142</v>
      </c>
      <c r="K37" s="167">
        <f t="shared" ref="K37:L37" si="64">D37</f>
        <v>5707</v>
      </c>
      <c r="L37" s="167">
        <f t="shared" si="64"/>
        <v>7326.8</v>
      </c>
      <c r="M37" s="167">
        <f t="shared" ref="M37:N37" si="65">D91</f>
        <v>0</v>
      </c>
      <c r="N37" s="167">
        <f t="shared" si="65"/>
        <v>1772.23</v>
      </c>
      <c r="O37" s="167">
        <f t="shared" ref="O37:P37" si="66">D131</f>
        <v>0</v>
      </c>
      <c r="P37" s="167">
        <f t="shared" si="66"/>
        <v>0</v>
      </c>
      <c r="Q37" s="167">
        <f t="shared" ref="Q37:R37" si="67">D142</f>
        <v>0</v>
      </c>
      <c r="R37" s="167">
        <f t="shared" si="67"/>
        <v>0</v>
      </c>
      <c r="S37" s="167"/>
      <c r="T37" s="164"/>
      <c r="U37" s="167"/>
      <c r="V37" s="164"/>
      <c r="W37" s="167">
        <f t="shared" ref="W37:X37" si="68">K37+M37+O37+Q37+S37+U37</f>
        <v>5707</v>
      </c>
      <c r="X37" s="164">
        <f t="shared" si="68"/>
        <v>9099.0300000000007</v>
      </c>
    </row>
    <row r="38" spans="1:24" ht="15.75" customHeight="1" x14ac:dyDescent="0.3">
      <c r="A38" s="162">
        <v>3225</v>
      </c>
      <c r="B38" s="163" t="s">
        <v>143</v>
      </c>
      <c r="C38" s="246">
        <v>1327</v>
      </c>
      <c r="D38" s="246">
        <v>1327</v>
      </c>
      <c r="E38" s="246">
        <v>1353.26</v>
      </c>
      <c r="F38" s="164"/>
      <c r="G38" s="286"/>
      <c r="H38" s="286"/>
      <c r="I38" s="165">
        <v>3225</v>
      </c>
      <c r="J38" s="166" t="s">
        <v>143</v>
      </c>
      <c r="K38" s="167">
        <f t="shared" ref="K38:L38" si="69">D38</f>
        <v>1327</v>
      </c>
      <c r="L38" s="167">
        <f t="shared" si="69"/>
        <v>1353.26</v>
      </c>
      <c r="M38" s="167">
        <f t="shared" ref="M38:N38" si="70">D92</f>
        <v>664</v>
      </c>
      <c r="N38" s="167">
        <f t="shared" si="70"/>
        <v>53.08</v>
      </c>
      <c r="O38" s="167"/>
      <c r="P38" s="164"/>
      <c r="Q38" s="167"/>
      <c r="R38" s="164"/>
      <c r="S38" s="167"/>
      <c r="T38" s="164"/>
      <c r="U38" s="167"/>
      <c r="V38" s="164"/>
      <c r="W38" s="167">
        <f t="shared" ref="W38:X38" si="71">K38+M38+O38+Q38+S38+U38</f>
        <v>1991</v>
      </c>
      <c r="X38" s="164">
        <f t="shared" si="71"/>
        <v>1406.34</v>
      </c>
    </row>
    <row r="39" spans="1:24" ht="15.75" customHeight="1" x14ac:dyDescent="0.3">
      <c r="A39" s="162">
        <v>3227</v>
      </c>
      <c r="B39" s="163" t="s">
        <v>144</v>
      </c>
      <c r="C39" s="246">
        <v>664</v>
      </c>
      <c r="D39" s="246">
        <v>664</v>
      </c>
      <c r="E39" s="246">
        <v>743.83</v>
      </c>
      <c r="F39" s="164"/>
      <c r="G39" s="286"/>
      <c r="H39" s="286"/>
      <c r="I39" s="165">
        <v>3227</v>
      </c>
      <c r="J39" s="166" t="s">
        <v>144</v>
      </c>
      <c r="K39" s="167">
        <f t="shared" ref="K39:L39" si="72">D39</f>
        <v>664</v>
      </c>
      <c r="L39" s="167">
        <f t="shared" si="72"/>
        <v>743.83</v>
      </c>
      <c r="M39" s="167">
        <f t="shared" ref="M39:N39" si="73">D93</f>
        <v>664</v>
      </c>
      <c r="N39" s="167">
        <f t="shared" si="73"/>
        <v>0</v>
      </c>
      <c r="O39" s="167"/>
      <c r="P39" s="164"/>
      <c r="Q39" s="167"/>
      <c r="R39" s="164"/>
      <c r="S39" s="167"/>
      <c r="T39" s="164"/>
      <c r="U39" s="167"/>
      <c r="V39" s="164"/>
      <c r="W39" s="167">
        <f t="shared" ref="W39:X39" si="74">K39+M39+O39+Q39+S39+U39</f>
        <v>1328</v>
      </c>
      <c r="X39" s="164">
        <f t="shared" si="74"/>
        <v>743.83</v>
      </c>
    </row>
    <row r="40" spans="1:24" ht="15.75" customHeight="1" x14ac:dyDescent="0.3">
      <c r="A40" s="151">
        <v>323</v>
      </c>
      <c r="B40" s="152" t="s">
        <v>145</v>
      </c>
      <c r="C40" s="244">
        <f t="shared" ref="C40:E40" si="75">SUM(C41:C49)</f>
        <v>129431</v>
      </c>
      <c r="D40" s="244">
        <f t="shared" si="75"/>
        <v>129431</v>
      </c>
      <c r="E40" s="244">
        <f t="shared" si="75"/>
        <v>79695.25</v>
      </c>
      <c r="F40" s="153">
        <f>(E40/D40)*100</f>
        <v>61.573541114570695</v>
      </c>
      <c r="G40" s="286"/>
      <c r="H40" s="286"/>
      <c r="I40" s="154">
        <v>323</v>
      </c>
      <c r="J40" s="159" t="s">
        <v>145</v>
      </c>
      <c r="K40" s="160">
        <f t="shared" ref="K40:X40" si="76">SUM(K41:K49)</f>
        <v>129431</v>
      </c>
      <c r="L40" s="160">
        <f t="shared" si="76"/>
        <v>79695.25</v>
      </c>
      <c r="M40" s="160">
        <f t="shared" si="76"/>
        <v>1327</v>
      </c>
      <c r="N40" s="160">
        <f t="shared" si="76"/>
        <v>0</v>
      </c>
      <c r="O40" s="160">
        <f t="shared" si="76"/>
        <v>0</v>
      </c>
      <c r="P40" s="160">
        <f t="shared" si="76"/>
        <v>0</v>
      </c>
      <c r="Q40" s="160">
        <f t="shared" si="76"/>
        <v>0</v>
      </c>
      <c r="R40" s="160">
        <f t="shared" si="76"/>
        <v>0</v>
      </c>
      <c r="S40" s="160">
        <f t="shared" si="76"/>
        <v>0</v>
      </c>
      <c r="T40" s="160">
        <f t="shared" si="76"/>
        <v>0</v>
      </c>
      <c r="U40" s="160">
        <f t="shared" si="76"/>
        <v>0</v>
      </c>
      <c r="V40" s="160">
        <f t="shared" si="76"/>
        <v>0</v>
      </c>
      <c r="W40" s="160">
        <f t="shared" si="76"/>
        <v>130758</v>
      </c>
      <c r="X40" s="160">
        <f t="shared" si="76"/>
        <v>79695.25</v>
      </c>
    </row>
    <row r="41" spans="1:24" ht="15.75" customHeight="1" x14ac:dyDescent="0.3">
      <c r="A41" s="162">
        <v>3231</v>
      </c>
      <c r="B41" s="163" t="s">
        <v>146</v>
      </c>
      <c r="C41" s="246">
        <v>8362</v>
      </c>
      <c r="D41" s="246">
        <v>8362</v>
      </c>
      <c r="E41" s="246">
        <v>4535.7</v>
      </c>
      <c r="F41" s="164"/>
      <c r="G41" s="286"/>
      <c r="H41" s="286"/>
      <c r="I41" s="165">
        <v>3231</v>
      </c>
      <c r="J41" s="166" t="s">
        <v>146</v>
      </c>
      <c r="K41" s="167">
        <f t="shared" ref="K41:L41" si="77">D41</f>
        <v>8362</v>
      </c>
      <c r="L41" s="167">
        <f t="shared" si="77"/>
        <v>4535.7</v>
      </c>
      <c r="M41" s="167">
        <f t="shared" ref="M41:N41" si="78">D95</f>
        <v>0</v>
      </c>
      <c r="N41" s="167">
        <f t="shared" si="78"/>
        <v>0</v>
      </c>
      <c r="O41" s="167"/>
      <c r="P41" s="164"/>
      <c r="Q41" s="167"/>
      <c r="R41" s="164"/>
      <c r="S41" s="167"/>
      <c r="T41" s="164"/>
      <c r="U41" s="167"/>
      <c r="V41" s="164"/>
      <c r="W41" s="167">
        <f t="shared" ref="W41:X41" si="79">K41+M41+O41+Q41+S41+U41</f>
        <v>8362</v>
      </c>
      <c r="X41" s="164">
        <f t="shared" si="79"/>
        <v>4535.7</v>
      </c>
    </row>
    <row r="42" spans="1:24" ht="15.75" customHeight="1" x14ac:dyDescent="0.3">
      <c r="A42" s="162">
        <v>3232</v>
      </c>
      <c r="B42" s="163" t="s">
        <v>147</v>
      </c>
      <c r="C42" s="246">
        <v>9291</v>
      </c>
      <c r="D42" s="246">
        <v>9291</v>
      </c>
      <c r="E42" s="246">
        <v>13201.62</v>
      </c>
      <c r="F42" s="164"/>
      <c r="G42" s="286"/>
      <c r="H42" s="286"/>
      <c r="I42" s="165">
        <v>3232</v>
      </c>
      <c r="J42" s="166" t="s">
        <v>147</v>
      </c>
      <c r="K42" s="167">
        <f t="shared" ref="K42:L42" si="80">D42</f>
        <v>9291</v>
      </c>
      <c r="L42" s="167">
        <f t="shared" si="80"/>
        <v>13201.62</v>
      </c>
      <c r="M42" s="167">
        <f t="shared" ref="M42:N42" si="81">D96</f>
        <v>1327</v>
      </c>
      <c r="N42" s="167">
        <f t="shared" si="81"/>
        <v>0</v>
      </c>
      <c r="O42" s="167">
        <f t="shared" ref="O42:P42" si="82">D133</f>
        <v>0</v>
      </c>
      <c r="P42" s="167">
        <f t="shared" si="82"/>
        <v>0</v>
      </c>
      <c r="Q42" s="167">
        <f t="shared" ref="Q42:R42" si="83">D144</f>
        <v>0</v>
      </c>
      <c r="R42" s="167">
        <f t="shared" si="83"/>
        <v>0</v>
      </c>
      <c r="S42" s="167"/>
      <c r="T42" s="164"/>
      <c r="U42" s="167"/>
      <c r="V42" s="164"/>
      <c r="W42" s="167">
        <f t="shared" ref="W42:X42" si="84">K42+M42+O42+Q42+S42+U42</f>
        <v>10618</v>
      </c>
      <c r="X42" s="164">
        <f t="shared" si="84"/>
        <v>13201.62</v>
      </c>
    </row>
    <row r="43" spans="1:24" ht="15.75" customHeight="1" x14ac:dyDescent="0.3">
      <c r="A43" s="162">
        <v>3233</v>
      </c>
      <c r="B43" s="163" t="s">
        <v>148</v>
      </c>
      <c r="C43" s="246">
        <v>1327</v>
      </c>
      <c r="D43" s="246">
        <v>1327</v>
      </c>
      <c r="E43" s="246">
        <v>1494.93</v>
      </c>
      <c r="F43" s="164"/>
      <c r="G43" s="286"/>
      <c r="H43" s="286"/>
      <c r="I43" s="165">
        <v>3233</v>
      </c>
      <c r="J43" s="166" t="s">
        <v>148</v>
      </c>
      <c r="K43" s="167">
        <f t="shared" ref="K43:L43" si="85">D43</f>
        <v>1327</v>
      </c>
      <c r="L43" s="167">
        <f t="shared" si="85"/>
        <v>1494.93</v>
      </c>
      <c r="M43" s="167">
        <f t="shared" ref="M43:N43" si="86">D97</f>
        <v>0</v>
      </c>
      <c r="N43" s="167">
        <f t="shared" si="86"/>
        <v>0</v>
      </c>
      <c r="O43" s="167"/>
      <c r="P43" s="164"/>
      <c r="Q43" s="167"/>
      <c r="R43" s="164"/>
      <c r="S43" s="167"/>
      <c r="T43" s="164"/>
      <c r="U43" s="167"/>
      <c r="V43" s="164"/>
      <c r="W43" s="167">
        <f t="shared" ref="W43:X43" si="87">K43+M43+O43+Q43+S43+U43</f>
        <v>1327</v>
      </c>
      <c r="X43" s="164">
        <f t="shared" si="87"/>
        <v>1494.93</v>
      </c>
    </row>
    <row r="44" spans="1:24" ht="15.75" customHeight="1" x14ac:dyDescent="0.3">
      <c r="A44" s="162">
        <v>3234</v>
      </c>
      <c r="B44" s="163" t="s">
        <v>149</v>
      </c>
      <c r="C44" s="246">
        <v>86933</v>
      </c>
      <c r="D44" s="246">
        <v>86933</v>
      </c>
      <c r="E44" s="246">
        <v>49388.800000000003</v>
      </c>
      <c r="F44" s="164"/>
      <c r="G44" s="286"/>
      <c r="H44" s="286"/>
      <c r="I44" s="165">
        <v>3234</v>
      </c>
      <c r="J44" s="166" t="s">
        <v>149</v>
      </c>
      <c r="K44" s="167">
        <f t="shared" ref="K44:L44" si="88">D44</f>
        <v>86933</v>
      </c>
      <c r="L44" s="167">
        <f t="shared" si="88"/>
        <v>49388.800000000003</v>
      </c>
      <c r="M44" s="167">
        <f t="shared" ref="M44:N44" si="89">D98</f>
        <v>0</v>
      </c>
      <c r="N44" s="167">
        <f t="shared" si="89"/>
        <v>0</v>
      </c>
      <c r="O44" s="167"/>
      <c r="P44" s="164"/>
      <c r="Q44" s="167"/>
      <c r="R44" s="164"/>
      <c r="S44" s="167"/>
      <c r="T44" s="164"/>
      <c r="U44" s="167"/>
      <c r="V44" s="164"/>
      <c r="W44" s="167">
        <f t="shared" ref="W44:X44" si="90">K44+M44+O44+Q44+S44+U44</f>
        <v>86933</v>
      </c>
      <c r="X44" s="164">
        <f t="shared" si="90"/>
        <v>49388.800000000003</v>
      </c>
    </row>
    <row r="45" spans="1:24" ht="15.75" customHeight="1" x14ac:dyDescent="0.3">
      <c r="A45" s="162">
        <v>3235</v>
      </c>
      <c r="B45" s="163" t="s">
        <v>150</v>
      </c>
      <c r="C45" s="246">
        <v>0</v>
      </c>
      <c r="D45" s="246">
        <v>0</v>
      </c>
      <c r="E45" s="246">
        <v>106.16</v>
      </c>
      <c r="F45" s="164"/>
      <c r="G45" s="286"/>
      <c r="H45" s="286"/>
      <c r="I45" s="165">
        <v>3235</v>
      </c>
      <c r="J45" s="166" t="s">
        <v>150</v>
      </c>
      <c r="K45" s="167">
        <f t="shared" ref="K45:L45" si="91">D45</f>
        <v>0</v>
      </c>
      <c r="L45" s="167">
        <f t="shared" si="91"/>
        <v>106.16</v>
      </c>
      <c r="M45" s="167"/>
      <c r="N45" s="167"/>
      <c r="O45" s="167"/>
      <c r="P45" s="164"/>
      <c r="Q45" s="167"/>
      <c r="R45" s="164"/>
      <c r="S45" s="167"/>
      <c r="T45" s="164"/>
      <c r="U45" s="167"/>
      <c r="V45" s="164"/>
      <c r="W45" s="167">
        <f t="shared" ref="W45:X45" si="92">K45+M45+O45+Q45+S45+U45</f>
        <v>0</v>
      </c>
      <c r="X45" s="164">
        <f t="shared" si="92"/>
        <v>106.16</v>
      </c>
    </row>
    <row r="46" spans="1:24" ht="15.75" customHeight="1" x14ac:dyDescent="0.3">
      <c r="A46" s="162">
        <v>3236</v>
      </c>
      <c r="B46" s="163" t="s">
        <v>151</v>
      </c>
      <c r="C46" s="246">
        <v>18581</v>
      </c>
      <c r="D46" s="246">
        <v>18581</v>
      </c>
      <c r="E46" s="246">
        <v>1614.7</v>
      </c>
      <c r="F46" s="164"/>
      <c r="G46" s="286"/>
      <c r="H46" s="286"/>
      <c r="I46" s="165">
        <v>3236</v>
      </c>
      <c r="J46" s="166" t="s">
        <v>151</v>
      </c>
      <c r="K46" s="167">
        <f t="shared" ref="K46:L46" si="93">D46</f>
        <v>18581</v>
      </c>
      <c r="L46" s="167">
        <f t="shared" si="93"/>
        <v>1614.7</v>
      </c>
      <c r="M46" s="167">
        <f t="shared" ref="M46:N46" si="94">D99</f>
        <v>0</v>
      </c>
      <c r="N46" s="167">
        <f t="shared" si="94"/>
        <v>0</v>
      </c>
      <c r="O46" s="167"/>
      <c r="P46" s="164"/>
      <c r="Q46" s="167"/>
      <c r="R46" s="164"/>
      <c r="S46" s="167"/>
      <c r="T46" s="164"/>
      <c r="U46" s="167"/>
      <c r="V46" s="164"/>
      <c r="W46" s="167">
        <f t="shared" ref="W46:X46" si="95">K46+M46+O46+Q46+S46+U46</f>
        <v>18581</v>
      </c>
      <c r="X46" s="164">
        <f t="shared" si="95"/>
        <v>1614.7</v>
      </c>
    </row>
    <row r="47" spans="1:24" ht="15.75" customHeight="1" x14ac:dyDescent="0.3">
      <c r="A47" s="162">
        <v>3237</v>
      </c>
      <c r="B47" s="163" t="s">
        <v>152</v>
      </c>
      <c r="C47" s="246">
        <v>265</v>
      </c>
      <c r="D47" s="246">
        <v>265</v>
      </c>
      <c r="E47" s="246">
        <v>393.34</v>
      </c>
      <c r="F47" s="164"/>
      <c r="G47" s="286"/>
      <c r="H47" s="286"/>
      <c r="I47" s="165">
        <v>3237</v>
      </c>
      <c r="J47" s="166" t="s">
        <v>152</v>
      </c>
      <c r="K47" s="167">
        <f t="shared" ref="K47:L47" si="96">D47</f>
        <v>265</v>
      </c>
      <c r="L47" s="167">
        <f t="shared" si="96"/>
        <v>393.34</v>
      </c>
      <c r="M47" s="167">
        <f t="shared" ref="M47:N47" si="97">D100</f>
        <v>0</v>
      </c>
      <c r="N47" s="167">
        <f t="shared" si="97"/>
        <v>0</v>
      </c>
      <c r="O47" s="167">
        <f t="shared" ref="O47:P47" si="98">D134</f>
        <v>0</v>
      </c>
      <c r="P47" s="167">
        <f t="shared" si="98"/>
        <v>0</v>
      </c>
      <c r="Q47" s="167"/>
      <c r="R47" s="164"/>
      <c r="S47" s="167"/>
      <c r="T47" s="164"/>
      <c r="U47" s="167"/>
      <c r="V47" s="164"/>
      <c r="W47" s="167">
        <f t="shared" ref="W47:X47" si="99">K47+M47+O47+Q47+S47+U47</f>
        <v>265</v>
      </c>
      <c r="X47" s="164">
        <f t="shared" si="99"/>
        <v>393.34</v>
      </c>
    </row>
    <row r="48" spans="1:24" ht="15.75" customHeight="1" x14ac:dyDescent="0.3">
      <c r="A48" s="162">
        <v>3238</v>
      </c>
      <c r="B48" s="163" t="s">
        <v>153</v>
      </c>
      <c r="C48" s="246">
        <v>27</v>
      </c>
      <c r="D48" s="246">
        <v>27</v>
      </c>
      <c r="E48" s="246">
        <v>178.6</v>
      </c>
      <c r="F48" s="164"/>
      <c r="G48" s="286"/>
      <c r="H48" s="286"/>
      <c r="I48" s="165">
        <v>3238</v>
      </c>
      <c r="J48" s="166" t="s">
        <v>153</v>
      </c>
      <c r="K48" s="167">
        <f t="shared" ref="K48:L48" si="100">D48</f>
        <v>27</v>
      </c>
      <c r="L48" s="167">
        <f t="shared" si="100"/>
        <v>178.6</v>
      </c>
      <c r="M48" s="167"/>
      <c r="N48" s="167"/>
      <c r="O48" s="167"/>
      <c r="P48" s="167"/>
      <c r="Q48" s="167"/>
      <c r="R48" s="164"/>
      <c r="S48" s="167"/>
      <c r="T48" s="164"/>
      <c r="U48" s="167"/>
      <c r="V48" s="164"/>
      <c r="W48" s="167">
        <f t="shared" ref="W48:X48" si="101">K48+M48+O48+Q48+S48+U48</f>
        <v>27</v>
      </c>
      <c r="X48" s="164">
        <f t="shared" si="101"/>
        <v>178.6</v>
      </c>
    </row>
    <row r="49" spans="1:24" ht="15.75" customHeight="1" x14ac:dyDescent="0.3">
      <c r="A49" s="162">
        <v>3239</v>
      </c>
      <c r="B49" s="163" t="s">
        <v>154</v>
      </c>
      <c r="C49" s="246">
        <v>4645</v>
      </c>
      <c r="D49" s="246">
        <v>4645</v>
      </c>
      <c r="E49" s="246">
        <v>8781.4</v>
      </c>
      <c r="F49" s="164"/>
      <c r="G49" s="286"/>
      <c r="H49" s="286"/>
      <c r="I49" s="165">
        <v>3239</v>
      </c>
      <c r="J49" s="166" t="s">
        <v>154</v>
      </c>
      <c r="K49" s="167">
        <f t="shared" ref="K49:L49" si="102">D49</f>
        <v>4645</v>
      </c>
      <c r="L49" s="167">
        <f t="shared" si="102"/>
        <v>8781.4</v>
      </c>
      <c r="M49" s="167">
        <f t="shared" ref="M49:N49" si="103">D101</f>
        <v>0</v>
      </c>
      <c r="N49" s="167">
        <f t="shared" si="103"/>
        <v>0</v>
      </c>
      <c r="O49" s="167">
        <f t="shared" ref="O49:P49" si="104">D135</f>
        <v>0</v>
      </c>
      <c r="P49" s="167">
        <f t="shared" si="104"/>
        <v>0</v>
      </c>
      <c r="Q49" s="167">
        <f t="shared" ref="Q49:R49" si="105">D145</f>
        <v>0</v>
      </c>
      <c r="R49" s="167">
        <f t="shared" si="105"/>
        <v>0</v>
      </c>
      <c r="S49" s="167"/>
      <c r="T49" s="164"/>
      <c r="U49" s="167"/>
      <c r="V49" s="164"/>
      <c r="W49" s="167">
        <f t="shared" ref="W49:X49" si="106">K49+M49+O49+Q49+S49+U49</f>
        <v>4645</v>
      </c>
      <c r="X49" s="164">
        <f t="shared" si="106"/>
        <v>8781.4</v>
      </c>
    </row>
    <row r="50" spans="1:24" ht="15.75" customHeight="1" x14ac:dyDescent="0.3">
      <c r="A50" s="151">
        <v>329</v>
      </c>
      <c r="B50" s="152" t="s">
        <v>163</v>
      </c>
      <c r="C50" s="244">
        <f t="shared" ref="C50:E50" si="107">SUM(C51:C56)</f>
        <v>14599</v>
      </c>
      <c r="D50" s="244">
        <f t="shared" si="107"/>
        <v>14599</v>
      </c>
      <c r="E50" s="244">
        <f t="shared" si="107"/>
        <v>8225.3700000000008</v>
      </c>
      <c r="F50" s="153">
        <f>(E50/D50)*100</f>
        <v>56.342009726693611</v>
      </c>
      <c r="G50" s="286"/>
      <c r="H50" s="286"/>
      <c r="I50" s="154">
        <v>329</v>
      </c>
      <c r="J50" s="159" t="s">
        <v>163</v>
      </c>
      <c r="K50" s="160">
        <f t="shared" ref="K50:X50" si="108">SUM(K51:K56)</f>
        <v>14599</v>
      </c>
      <c r="L50" s="160">
        <f t="shared" si="108"/>
        <v>8225.3700000000008</v>
      </c>
      <c r="M50" s="160">
        <f t="shared" si="108"/>
        <v>265</v>
      </c>
      <c r="N50" s="160">
        <f t="shared" si="108"/>
        <v>1138.3899999999999</v>
      </c>
      <c r="O50" s="160">
        <f t="shared" si="108"/>
        <v>0</v>
      </c>
      <c r="P50" s="160">
        <f t="shared" si="108"/>
        <v>0</v>
      </c>
      <c r="Q50" s="160">
        <f t="shared" si="108"/>
        <v>0</v>
      </c>
      <c r="R50" s="160">
        <f t="shared" si="108"/>
        <v>0</v>
      </c>
      <c r="S50" s="160">
        <f t="shared" si="108"/>
        <v>0</v>
      </c>
      <c r="T50" s="160">
        <f t="shared" si="108"/>
        <v>0</v>
      </c>
      <c r="U50" s="160">
        <f t="shared" si="108"/>
        <v>0</v>
      </c>
      <c r="V50" s="160">
        <f t="shared" si="108"/>
        <v>0</v>
      </c>
      <c r="W50" s="160">
        <f t="shared" si="108"/>
        <v>14864</v>
      </c>
      <c r="X50" s="160">
        <f t="shared" si="108"/>
        <v>9363.7599999999984</v>
      </c>
    </row>
    <row r="51" spans="1:24" ht="24.75" customHeight="1" x14ac:dyDescent="0.3">
      <c r="A51" s="162">
        <v>3291</v>
      </c>
      <c r="B51" s="170" t="s">
        <v>157</v>
      </c>
      <c r="C51" s="246">
        <v>13803</v>
      </c>
      <c r="D51" s="246">
        <v>13803</v>
      </c>
      <c r="E51" s="246">
        <v>8030</v>
      </c>
      <c r="F51" s="164"/>
      <c r="G51" s="286"/>
      <c r="H51" s="286"/>
      <c r="I51" s="165">
        <v>3291</v>
      </c>
      <c r="J51" s="171" t="s">
        <v>157</v>
      </c>
      <c r="K51" s="167">
        <f t="shared" ref="K51:L51" si="109">D51</f>
        <v>13803</v>
      </c>
      <c r="L51" s="167">
        <f t="shared" si="109"/>
        <v>8030</v>
      </c>
      <c r="M51" s="167">
        <f t="shared" ref="M51:N51" si="110">D103</f>
        <v>0</v>
      </c>
      <c r="N51" s="167">
        <f t="shared" si="110"/>
        <v>992.88</v>
      </c>
      <c r="O51" s="167"/>
      <c r="P51" s="164"/>
      <c r="Q51" s="167">
        <f t="shared" ref="Q51:R51" si="111">D147</f>
        <v>0</v>
      </c>
      <c r="R51" s="167">
        <f t="shared" si="111"/>
        <v>0</v>
      </c>
      <c r="S51" s="167"/>
      <c r="T51" s="164"/>
      <c r="U51" s="167">
        <f t="shared" ref="U51:V51" si="112">D77</f>
        <v>0</v>
      </c>
      <c r="V51" s="167">
        <f t="shared" si="112"/>
        <v>0</v>
      </c>
      <c r="W51" s="167">
        <f t="shared" ref="W51:X51" si="113">K51+M51+O51+Q51+S51+U51</f>
        <v>13803</v>
      </c>
      <c r="X51" s="164">
        <f t="shared" si="113"/>
        <v>9022.8799999999992</v>
      </c>
    </row>
    <row r="52" spans="1:24" ht="15.75" customHeight="1" x14ac:dyDescent="0.3">
      <c r="A52" s="162">
        <v>3292</v>
      </c>
      <c r="B52" s="163" t="s">
        <v>158</v>
      </c>
      <c r="C52" s="246">
        <v>796</v>
      </c>
      <c r="D52" s="246">
        <v>796</v>
      </c>
      <c r="E52" s="246">
        <v>158.30000000000001</v>
      </c>
      <c r="F52" s="164"/>
      <c r="G52" s="286"/>
      <c r="H52" s="286"/>
      <c r="I52" s="165">
        <v>3292</v>
      </c>
      <c r="J52" s="166" t="s">
        <v>158</v>
      </c>
      <c r="K52" s="167">
        <f t="shared" ref="K52:L52" si="114">D52</f>
        <v>796</v>
      </c>
      <c r="L52" s="167">
        <f t="shared" si="114"/>
        <v>158.30000000000001</v>
      </c>
      <c r="M52" s="167">
        <f t="shared" ref="M52:N52" si="115">D104</f>
        <v>0</v>
      </c>
      <c r="N52" s="167">
        <f t="shared" si="115"/>
        <v>0</v>
      </c>
      <c r="O52" s="167"/>
      <c r="P52" s="164"/>
      <c r="Q52" s="167">
        <f t="shared" ref="Q52:R52" si="116">D148</f>
        <v>0</v>
      </c>
      <c r="R52" s="167">
        <f t="shared" si="116"/>
        <v>0</v>
      </c>
      <c r="S52" s="167"/>
      <c r="T52" s="164"/>
      <c r="U52" s="167"/>
      <c r="V52" s="164"/>
      <c r="W52" s="167">
        <f t="shared" ref="W52:X52" si="117">K52+M52+O52+Q52+S52+U52</f>
        <v>796</v>
      </c>
      <c r="X52" s="164">
        <f t="shared" si="117"/>
        <v>158.30000000000001</v>
      </c>
    </row>
    <row r="53" spans="1:24" ht="15.75" customHeight="1" x14ac:dyDescent="0.3">
      <c r="A53" s="162">
        <v>3293</v>
      </c>
      <c r="B53" s="163" t="s">
        <v>159</v>
      </c>
      <c r="C53" s="246">
        <v>0</v>
      </c>
      <c r="D53" s="246">
        <v>0</v>
      </c>
      <c r="E53" s="246">
        <v>0</v>
      </c>
      <c r="F53" s="164"/>
      <c r="G53" s="286"/>
      <c r="H53" s="286"/>
      <c r="I53" s="165">
        <v>3293</v>
      </c>
      <c r="J53" s="166" t="s">
        <v>159</v>
      </c>
      <c r="K53" s="167">
        <f t="shared" ref="K53:L53" si="118">D53</f>
        <v>0</v>
      </c>
      <c r="L53" s="167">
        <f t="shared" si="118"/>
        <v>0</v>
      </c>
      <c r="M53" s="167">
        <f t="shared" ref="M53:N53" si="119">D105</f>
        <v>0</v>
      </c>
      <c r="N53" s="167">
        <f t="shared" si="119"/>
        <v>48.41</v>
      </c>
      <c r="O53" s="167"/>
      <c r="P53" s="164"/>
      <c r="Q53" s="167"/>
      <c r="R53" s="164"/>
      <c r="S53" s="167"/>
      <c r="T53" s="164"/>
      <c r="U53" s="167"/>
      <c r="V53" s="164"/>
      <c r="W53" s="167">
        <f t="shared" ref="W53:X53" si="120">K53+M53+O53+Q53+S53+U53</f>
        <v>0</v>
      </c>
      <c r="X53" s="164">
        <f t="shared" si="120"/>
        <v>48.41</v>
      </c>
    </row>
    <row r="54" spans="1:24" ht="15.75" customHeight="1" x14ac:dyDescent="0.3">
      <c r="A54" s="162">
        <v>3294</v>
      </c>
      <c r="B54" s="163" t="s">
        <v>160</v>
      </c>
      <c r="C54" s="246">
        <v>0</v>
      </c>
      <c r="D54" s="246">
        <v>0</v>
      </c>
      <c r="E54" s="246">
        <v>0</v>
      </c>
      <c r="F54" s="164"/>
      <c r="G54" s="286"/>
      <c r="H54" s="286"/>
      <c r="I54" s="165">
        <v>3294</v>
      </c>
      <c r="J54" s="166" t="s">
        <v>160</v>
      </c>
      <c r="K54" s="167">
        <f t="shared" ref="K54:L54" si="121">D54</f>
        <v>0</v>
      </c>
      <c r="L54" s="167">
        <f t="shared" si="121"/>
        <v>0</v>
      </c>
      <c r="M54" s="167"/>
      <c r="N54" s="164"/>
      <c r="O54" s="167"/>
      <c r="P54" s="164"/>
      <c r="Q54" s="167"/>
      <c r="R54" s="164"/>
      <c r="S54" s="167"/>
      <c r="T54" s="164"/>
      <c r="U54" s="167"/>
      <c r="V54" s="164"/>
      <c r="W54" s="167">
        <f t="shared" ref="W54:X54" si="122">K54+M54+O54+Q54+S54+U54</f>
        <v>0</v>
      </c>
      <c r="X54" s="164">
        <f t="shared" si="122"/>
        <v>0</v>
      </c>
    </row>
    <row r="55" spans="1:24" ht="15.75" customHeight="1" x14ac:dyDescent="0.3">
      <c r="A55" s="162">
        <v>3295</v>
      </c>
      <c r="B55" s="163" t="s">
        <v>161</v>
      </c>
      <c r="C55" s="246">
        <v>0</v>
      </c>
      <c r="D55" s="246">
        <v>0</v>
      </c>
      <c r="E55" s="246">
        <v>0</v>
      </c>
      <c r="F55" s="164"/>
      <c r="G55" s="286"/>
      <c r="H55" s="286"/>
      <c r="I55" s="165">
        <v>3295</v>
      </c>
      <c r="J55" s="166" t="s">
        <v>161</v>
      </c>
      <c r="K55" s="167">
        <f t="shared" ref="K55:L55" si="123">D55</f>
        <v>0</v>
      </c>
      <c r="L55" s="167">
        <f t="shared" si="123"/>
        <v>0</v>
      </c>
      <c r="M55" s="167"/>
      <c r="N55" s="164"/>
      <c r="O55" s="167"/>
      <c r="P55" s="164"/>
      <c r="Q55" s="167"/>
      <c r="R55" s="164"/>
      <c r="S55" s="167"/>
      <c r="T55" s="164"/>
      <c r="U55" s="167"/>
      <c r="V55" s="164"/>
      <c r="W55" s="167">
        <f t="shared" ref="W55:X55" si="124">K55+M55+O55+Q55+S55+U55</f>
        <v>0</v>
      </c>
      <c r="X55" s="164">
        <f t="shared" si="124"/>
        <v>0</v>
      </c>
    </row>
    <row r="56" spans="1:24" ht="15.75" customHeight="1" x14ac:dyDescent="0.3">
      <c r="A56" s="162">
        <v>3299</v>
      </c>
      <c r="B56" s="163" t="s">
        <v>163</v>
      </c>
      <c r="C56" s="246">
        <v>0</v>
      </c>
      <c r="D56" s="246">
        <v>0</v>
      </c>
      <c r="E56" s="246">
        <v>37.07</v>
      </c>
      <c r="F56" s="164"/>
      <c r="G56" s="286"/>
      <c r="H56" s="286"/>
      <c r="I56" s="165">
        <v>3299</v>
      </c>
      <c r="J56" s="166" t="s">
        <v>163</v>
      </c>
      <c r="K56" s="167">
        <f t="shared" ref="K56:L56" si="125">D56</f>
        <v>0</v>
      </c>
      <c r="L56" s="167">
        <f t="shared" si="125"/>
        <v>37.07</v>
      </c>
      <c r="M56" s="167">
        <f t="shared" ref="M56:N56" si="126">D106</f>
        <v>265</v>
      </c>
      <c r="N56" s="167">
        <f t="shared" si="126"/>
        <v>97.1</v>
      </c>
      <c r="O56" s="167"/>
      <c r="P56" s="164"/>
      <c r="Q56" s="167"/>
      <c r="R56" s="164"/>
      <c r="S56" s="167">
        <f t="shared" ref="S56:T56" si="127">D161</f>
        <v>0</v>
      </c>
      <c r="T56" s="167">
        <f t="shared" si="127"/>
        <v>0</v>
      </c>
      <c r="U56" s="167"/>
      <c r="V56" s="164"/>
      <c r="W56" s="167">
        <f t="shared" ref="W56:X56" si="128">K56+M56+O56+Q56+S56+U56</f>
        <v>265</v>
      </c>
      <c r="X56" s="164">
        <f t="shared" si="128"/>
        <v>134.16999999999999</v>
      </c>
    </row>
    <row r="57" spans="1:24" ht="15.75" customHeight="1" x14ac:dyDescent="0.3">
      <c r="A57" s="151">
        <v>34</v>
      </c>
      <c r="B57" s="152" t="s">
        <v>164</v>
      </c>
      <c r="C57" s="248">
        <f t="shared" ref="C57:E57" si="129">C60+C58</f>
        <v>3789</v>
      </c>
      <c r="D57" s="248">
        <f t="shared" si="129"/>
        <v>3789</v>
      </c>
      <c r="E57" s="248">
        <f t="shared" si="129"/>
        <v>1800</v>
      </c>
      <c r="F57" s="153">
        <f t="shared" ref="F57:F58" si="130">(E57/D57)*100</f>
        <v>47.50593824228028</v>
      </c>
      <c r="G57" s="286"/>
      <c r="H57" s="286"/>
      <c r="I57" s="154">
        <v>34</v>
      </c>
      <c r="J57" s="159" t="s">
        <v>164</v>
      </c>
      <c r="K57" s="172">
        <f t="shared" ref="K57:X57" si="131">K60+K58</f>
        <v>3789</v>
      </c>
      <c r="L57" s="173">
        <f t="shared" si="131"/>
        <v>1800</v>
      </c>
      <c r="M57" s="172">
        <f t="shared" si="131"/>
        <v>0</v>
      </c>
      <c r="N57" s="173">
        <f t="shared" si="131"/>
        <v>74.81</v>
      </c>
      <c r="O57" s="172">
        <f t="shared" si="131"/>
        <v>0</v>
      </c>
      <c r="P57" s="173">
        <f t="shared" si="131"/>
        <v>0</v>
      </c>
      <c r="Q57" s="172">
        <f t="shared" si="131"/>
        <v>0</v>
      </c>
      <c r="R57" s="173">
        <f t="shared" si="131"/>
        <v>0</v>
      </c>
      <c r="S57" s="172">
        <f t="shared" si="131"/>
        <v>0</v>
      </c>
      <c r="T57" s="173">
        <f t="shared" si="131"/>
        <v>0</v>
      </c>
      <c r="U57" s="172">
        <f t="shared" si="131"/>
        <v>0</v>
      </c>
      <c r="V57" s="173">
        <f t="shared" si="131"/>
        <v>0</v>
      </c>
      <c r="W57" s="172">
        <f t="shared" si="131"/>
        <v>3789</v>
      </c>
      <c r="X57" s="173">
        <f t="shared" si="131"/>
        <v>1874.81</v>
      </c>
    </row>
    <row r="58" spans="1:24" ht="17.25" customHeight="1" x14ac:dyDescent="0.3">
      <c r="A58" s="151">
        <v>342</v>
      </c>
      <c r="B58" s="152" t="s">
        <v>165</v>
      </c>
      <c r="C58" s="248">
        <f t="shared" ref="C58:E58" si="132">C59</f>
        <v>1400</v>
      </c>
      <c r="D58" s="248">
        <f t="shared" si="132"/>
        <v>1400</v>
      </c>
      <c r="E58" s="248">
        <f t="shared" si="132"/>
        <v>0</v>
      </c>
      <c r="F58" s="153">
        <f t="shared" si="130"/>
        <v>0</v>
      </c>
      <c r="G58" s="286"/>
      <c r="H58" s="286"/>
      <c r="I58" s="154">
        <v>342</v>
      </c>
      <c r="J58" s="159" t="s">
        <v>165</v>
      </c>
      <c r="K58" s="172">
        <f t="shared" ref="K58:X58" si="133">K59</f>
        <v>1400</v>
      </c>
      <c r="L58" s="173">
        <f t="shared" si="133"/>
        <v>0</v>
      </c>
      <c r="M58" s="172">
        <f t="shared" si="133"/>
        <v>0</v>
      </c>
      <c r="N58" s="173">
        <f t="shared" si="133"/>
        <v>0</v>
      </c>
      <c r="O58" s="172">
        <f t="shared" si="133"/>
        <v>0</v>
      </c>
      <c r="P58" s="173">
        <f t="shared" si="133"/>
        <v>0</v>
      </c>
      <c r="Q58" s="172">
        <f t="shared" si="133"/>
        <v>0</v>
      </c>
      <c r="R58" s="173">
        <f t="shared" si="133"/>
        <v>0</v>
      </c>
      <c r="S58" s="172">
        <f t="shared" si="133"/>
        <v>0</v>
      </c>
      <c r="T58" s="173">
        <f t="shared" si="133"/>
        <v>0</v>
      </c>
      <c r="U58" s="172">
        <f t="shared" si="133"/>
        <v>0</v>
      </c>
      <c r="V58" s="173">
        <f t="shared" si="133"/>
        <v>0</v>
      </c>
      <c r="W58" s="172">
        <f t="shared" si="133"/>
        <v>1400</v>
      </c>
      <c r="X58" s="173">
        <f t="shared" si="133"/>
        <v>0</v>
      </c>
    </row>
    <row r="59" spans="1:24" ht="17.25" customHeight="1" x14ac:dyDescent="0.3">
      <c r="A59" s="162">
        <v>3427</v>
      </c>
      <c r="B59" s="98" t="s">
        <v>199</v>
      </c>
      <c r="C59" s="246">
        <v>1400</v>
      </c>
      <c r="D59" s="246">
        <v>1400</v>
      </c>
      <c r="E59" s="246">
        <v>0</v>
      </c>
      <c r="F59" s="164"/>
      <c r="G59" s="286"/>
      <c r="H59" s="286"/>
      <c r="I59" s="165">
        <v>3427</v>
      </c>
      <c r="J59" s="171" t="s">
        <v>199</v>
      </c>
      <c r="K59" s="167">
        <f t="shared" ref="K59:L59" si="134">D59</f>
        <v>1400</v>
      </c>
      <c r="L59" s="167">
        <f t="shared" si="134"/>
        <v>0</v>
      </c>
      <c r="M59" s="167"/>
      <c r="N59" s="164"/>
      <c r="O59" s="167"/>
      <c r="P59" s="164"/>
      <c r="Q59" s="167"/>
      <c r="R59" s="164"/>
      <c r="S59" s="167"/>
      <c r="T59" s="164"/>
      <c r="U59" s="167"/>
      <c r="V59" s="164"/>
      <c r="W59" s="167">
        <f t="shared" ref="W59:X59" si="135">K59+M59+O59+Q59+S59+U59</f>
        <v>1400</v>
      </c>
      <c r="X59" s="164">
        <f t="shared" si="135"/>
        <v>0</v>
      </c>
    </row>
    <row r="60" spans="1:24" ht="15.75" customHeight="1" x14ac:dyDescent="0.3">
      <c r="A60" s="151">
        <v>343</v>
      </c>
      <c r="B60" s="152" t="s">
        <v>167</v>
      </c>
      <c r="C60" s="244">
        <f t="shared" ref="C60:E60" si="136">SUM(C61)</f>
        <v>2389</v>
      </c>
      <c r="D60" s="244">
        <f t="shared" si="136"/>
        <v>2389</v>
      </c>
      <c r="E60" s="244">
        <f t="shared" si="136"/>
        <v>1800</v>
      </c>
      <c r="F60" s="153">
        <f>(E60/D60)*100</f>
        <v>75.345332775219759</v>
      </c>
      <c r="G60" s="286"/>
      <c r="H60" s="286"/>
      <c r="I60" s="154">
        <v>343</v>
      </c>
      <c r="J60" s="159" t="s">
        <v>167</v>
      </c>
      <c r="K60" s="160">
        <f t="shared" ref="K60:X60" si="137">SUM(K61)</f>
        <v>2389</v>
      </c>
      <c r="L60" s="160">
        <f t="shared" si="137"/>
        <v>1800</v>
      </c>
      <c r="M60" s="160">
        <f t="shared" si="137"/>
        <v>0</v>
      </c>
      <c r="N60" s="160">
        <f t="shared" si="137"/>
        <v>74.81</v>
      </c>
      <c r="O60" s="160">
        <f t="shared" si="137"/>
        <v>0</v>
      </c>
      <c r="P60" s="160">
        <f t="shared" si="137"/>
        <v>0</v>
      </c>
      <c r="Q60" s="160">
        <f t="shared" si="137"/>
        <v>0</v>
      </c>
      <c r="R60" s="160">
        <f t="shared" si="137"/>
        <v>0</v>
      </c>
      <c r="S60" s="160">
        <f t="shared" si="137"/>
        <v>0</v>
      </c>
      <c r="T60" s="160">
        <f t="shared" si="137"/>
        <v>0</v>
      </c>
      <c r="U60" s="160">
        <f t="shared" si="137"/>
        <v>0</v>
      </c>
      <c r="V60" s="160">
        <f t="shared" si="137"/>
        <v>0</v>
      </c>
      <c r="W60" s="160">
        <f t="shared" si="137"/>
        <v>2389</v>
      </c>
      <c r="X60" s="160">
        <f t="shared" si="137"/>
        <v>1874.81</v>
      </c>
    </row>
    <row r="61" spans="1:24" ht="15.75" customHeight="1" x14ac:dyDescent="0.3">
      <c r="A61" s="162">
        <v>3431</v>
      </c>
      <c r="B61" s="163" t="s">
        <v>168</v>
      </c>
      <c r="C61" s="246">
        <v>2389</v>
      </c>
      <c r="D61" s="246">
        <v>2389</v>
      </c>
      <c r="E61" s="246">
        <v>1800</v>
      </c>
      <c r="F61" s="164"/>
      <c r="G61" s="286"/>
      <c r="H61" s="286"/>
      <c r="I61" s="165">
        <v>3431</v>
      </c>
      <c r="J61" s="166" t="s">
        <v>168</v>
      </c>
      <c r="K61" s="167">
        <f t="shared" ref="K61:L61" si="138">D61</f>
        <v>2389</v>
      </c>
      <c r="L61" s="167">
        <f t="shared" si="138"/>
        <v>1800</v>
      </c>
      <c r="M61" s="167">
        <f t="shared" ref="M61:N61" si="139">D109</f>
        <v>0</v>
      </c>
      <c r="N61" s="167">
        <f t="shared" si="139"/>
        <v>74.81</v>
      </c>
      <c r="O61" s="167"/>
      <c r="P61" s="164"/>
      <c r="Q61" s="167"/>
      <c r="R61" s="164"/>
      <c r="S61" s="167"/>
      <c r="T61" s="164"/>
      <c r="U61" s="167"/>
      <c r="V61" s="164"/>
      <c r="W61" s="167">
        <f t="shared" ref="W61:X61" si="140">K61+M61+O61+Q61+S61+U61</f>
        <v>2389</v>
      </c>
      <c r="X61" s="164">
        <f t="shared" si="140"/>
        <v>1874.81</v>
      </c>
    </row>
    <row r="62" spans="1:24" ht="15.75" customHeight="1" x14ac:dyDescent="0.3">
      <c r="A62" s="151">
        <v>42</v>
      </c>
      <c r="B62" s="152" t="s">
        <v>174</v>
      </c>
      <c r="C62" s="249">
        <f t="shared" ref="C62:E62" si="141">C63+C69</f>
        <v>46281</v>
      </c>
      <c r="D62" s="249">
        <f t="shared" si="141"/>
        <v>46281</v>
      </c>
      <c r="E62" s="249">
        <f t="shared" si="141"/>
        <v>11188.75</v>
      </c>
      <c r="F62" s="153">
        <f t="shared" ref="F62:F63" si="142">(E62/D62)*100</f>
        <v>24.175687647198636</v>
      </c>
      <c r="G62" s="286"/>
      <c r="H62" s="286"/>
      <c r="I62" s="154">
        <v>38</v>
      </c>
      <c r="J62" s="86" t="s">
        <v>171</v>
      </c>
      <c r="K62" s="174">
        <f t="shared" ref="K62:X62" si="143">K63</f>
        <v>0</v>
      </c>
      <c r="L62" s="153">
        <f t="shared" si="143"/>
        <v>0</v>
      </c>
      <c r="M62" s="174">
        <f t="shared" si="143"/>
        <v>0</v>
      </c>
      <c r="N62" s="153">
        <f t="shared" si="143"/>
        <v>0</v>
      </c>
      <c r="O62" s="174">
        <f t="shared" si="143"/>
        <v>0</v>
      </c>
      <c r="P62" s="153">
        <f t="shared" si="143"/>
        <v>0</v>
      </c>
      <c r="Q62" s="174">
        <f t="shared" si="143"/>
        <v>0</v>
      </c>
      <c r="R62" s="153">
        <f t="shared" si="143"/>
        <v>0</v>
      </c>
      <c r="S62" s="174">
        <f t="shared" si="143"/>
        <v>0</v>
      </c>
      <c r="T62" s="153">
        <f t="shared" si="143"/>
        <v>0</v>
      </c>
      <c r="U62" s="174">
        <f t="shared" si="143"/>
        <v>0</v>
      </c>
      <c r="V62" s="153">
        <f t="shared" si="143"/>
        <v>0</v>
      </c>
      <c r="W62" s="174">
        <f t="shared" si="143"/>
        <v>0</v>
      </c>
      <c r="X62" s="153">
        <f t="shared" si="143"/>
        <v>0</v>
      </c>
    </row>
    <row r="63" spans="1:24" ht="15.75" customHeight="1" x14ac:dyDescent="0.3">
      <c r="A63" s="151">
        <v>422</v>
      </c>
      <c r="B63" s="152" t="s">
        <v>175</v>
      </c>
      <c r="C63" s="248">
        <f t="shared" ref="C63:E63" si="144">SUM(C64:C68)</f>
        <v>46281</v>
      </c>
      <c r="D63" s="248">
        <f t="shared" si="144"/>
        <v>46281</v>
      </c>
      <c r="E63" s="248">
        <f t="shared" si="144"/>
        <v>11188.75</v>
      </c>
      <c r="F63" s="153">
        <f t="shared" si="142"/>
        <v>24.175687647198636</v>
      </c>
      <c r="G63" s="286"/>
      <c r="H63" s="286"/>
      <c r="I63" s="165">
        <v>381</v>
      </c>
      <c r="J63" s="89" t="s">
        <v>103</v>
      </c>
      <c r="K63" s="174">
        <f t="shared" ref="K63:X63" si="145">K64</f>
        <v>0</v>
      </c>
      <c r="L63" s="153">
        <f t="shared" si="145"/>
        <v>0</v>
      </c>
      <c r="M63" s="174">
        <f t="shared" si="145"/>
        <v>0</v>
      </c>
      <c r="N63" s="153">
        <f t="shared" si="145"/>
        <v>0</v>
      </c>
      <c r="O63" s="174">
        <f t="shared" si="145"/>
        <v>0</v>
      </c>
      <c r="P63" s="153">
        <f t="shared" si="145"/>
        <v>0</v>
      </c>
      <c r="Q63" s="174">
        <f t="shared" si="145"/>
        <v>0</v>
      </c>
      <c r="R63" s="153">
        <f t="shared" si="145"/>
        <v>0</v>
      </c>
      <c r="S63" s="174">
        <f t="shared" si="145"/>
        <v>0</v>
      </c>
      <c r="T63" s="153">
        <f t="shared" si="145"/>
        <v>0</v>
      </c>
      <c r="U63" s="174">
        <f t="shared" si="145"/>
        <v>0</v>
      </c>
      <c r="V63" s="153">
        <f t="shared" si="145"/>
        <v>0</v>
      </c>
      <c r="W63" s="174">
        <f t="shared" si="145"/>
        <v>0</v>
      </c>
      <c r="X63" s="153">
        <f t="shared" si="145"/>
        <v>0</v>
      </c>
    </row>
    <row r="64" spans="1:24" ht="15.75" customHeight="1" x14ac:dyDescent="0.3">
      <c r="A64" s="162">
        <v>4221</v>
      </c>
      <c r="B64" s="163" t="s">
        <v>176</v>
      </c>
      <c r="C64" s="246">
        <v>37654</v>
      </c>
      <c r="D64" s="246">
        <v>37654</v>
      </c>
      <c r="E64" s="246">
        <v>0</v>
      </c>
      <c r="F64" s="164"/>
      <c r="G64" s="286"/>
      <c r="H64" s="286"/>
      <c r="I64" s="175">
        <v>3811</v>
      </c>
      <c r="J64" s="102" t="s">
        <v>172</v>
      </c>
      <c r="K64" s="176"/>
      <c r="L64" s="177"/>
      <c r="M64" s="176"/>
      <c r="N64" s="177"/>
      <c r="O64" s="176"/>
      <c r="P64" s="177"/>
      <c r="Q64" s="176"/>
      <c r="R64" s="177"/>
      <c r="S64" s="176"/>
      <c r="T64" s="177"/>
      <c r="U64" s="176">
        <f t="shared" ref="U64:V64" si="146">D80</f>
        <v>0</v>
      </c>
      <c r="V64" s="176">
        <f t="shared" si="146"/>
        <v>0</v>
      </c>
      <c r="W64" s="167">
        <f t="shared" ref="W64:X64" si="147">K64+M64+O64+Q64+S64+U64</f>
        <v>0</v>
      </c>
      <c r="X64" s="164">
        <f t="shared" si="147"/>
        <v>0</v>
      </c>
    </row>
    <row r="65" spans="1:24" ht="15.75" customHeight="1" x14ac:dyDescent="0.3">
      <c r="A65" s="162">
        <v>4222</v>
      </c>
      <c r="B65" s="163" t="s">
        <v>177</v>
      </c>
      <c r="C65" s="246">
        <v>664</v>
      </c>
      <c r="D65" s="246">
        <v>664</v>
      </c>
      <c r="E65" s="246">
        <v>0</v>
      </c>
      <c r="F65" s="164"/>
      <c r="G65" s="286"/>
      <c r="H65" s="286"/>
      <c r="I65" s="154">
        <v>42</v>
      </c>
      <c r="J65" s="159" t="s">
        <v>174</v>
      </c>
      <c r="K65" s="178">
        <f t="shared" ref="K65:X65" si="148">K66+K74+K76</f>
        <v>46281</v>
      </c>
      <c r="L65" s="179">
        <f t="shared" si="148"/>
        <v>11188.75</v>
      </c>
      <c r="M65" s="178">
        <f t="shared" si="148"/>
        <v>3849</v>
      </c>
      <c r="N65" s="179">
        <f t="shared" si="148"/>
        <v>2496.75</v>
      </c>
      <c r="O65" s="178">
        <f t="shared" si="148"/>
        <v>0</v>
      </c>
      <c r="P65" s="179">
        <f t="shared" si="148"/>
        <v>0</v>
      </c>
      <c r="Q65" s="178">
        <f t="shared" si="148"/>
        <v>0</v>
      </c>
      <c r="R65" s="179">
        <f t="shared" si="148"/>
        <v>0</v>
      </c>
      <c r="S65" s="178">
        <f t="shared" si="148"/>
        <v>0</v>
      </c>
      <c r="T65" s="179">
        <f t="shared" si="148"/>
        <v>0</v>
      </c>
      <c r="U65" s="178">
        <f t="shared" si="148"/>
        <v>0</v>
      </c>
      <c r="V65" s="179">
        <f t="shared" si="148"/>
        <v>0</v>
      </c>
      <c r="W65" s="178">
        <f t="shared" si="148"/>
        <v>50130</v>
      </c>
      <c r="X65" s="179">
        <f t="shared" si="148"/>
        <v>13685.5</v>
      </c>
    </row>
    <row r="66" spans="1:24" ht="15.75" customHeight="1" x14ac:dyDescent="0.3">
      <c r="A66" s="162">
        <v>4223</v>
      </c>
      <c r="B66" s="163" t="s">
        <v>178</v>
      </c>
      <c r="C66" s="246">
        <v>1327</v>
      </c>
      <c r="D66" s="246">
        <v>1327</v>
      </c>
      <c r="E66" s="246">
        <v>11188.75</v>
      </c>
      <c r="F66" s="164"/>
      <c r="G66" s="286"/>
      <c r="H66" s="286"/>
      <c r="I66" s="154">
        <v>422</v>
      </c>
      <c r="J66" s="159" t="s">
        <v>175</v>
      </c>
      <c r="K66" s="172">
        <f t="shared" ref="K66:X66" si="149">SUM(K67:K73)</f>
        <v>46281</v>
      </c>
      <c r="L66" s="173">
        <f t="shared" si="149"/>
        <v>11188.75</v>
      </c>
      <c r="M66" s="172">
        <f t="shared" si="149"/>
        <v>3849</v>
      </c>
      <c r="N66" s="173">
        <f t="shared" si="149"/>
        <v>2496.75</v>
      </c>
      <c r="O66" s="172">
        <f t="shared" si="149"/>
        <v>0</v>
      </c>
      <c r="P66" s="173">
        <f t="shared" si="149"/>
        <v>0</v>
      </c>
      <c r="Q66" s="172">
        <f t="shared" si="149"/>
        <v>0</v>
      </c>
      <c r="R66" s="173">
        <f t="shared" si="149"/>
        <v>0</v>
      </c>
      <c r="S66" s="172">
        <f t="shared" si="149"/>
        <v>0</v>
      </c>
      <c r="T66" s="173">
        <f t="shared" si="149"/>
        <v>0</v>
      </c>
      <c r="U66" s="172">
        <f t="shared" si="149"/>
        <v>0</v>
      </c>
      <c r="V66" s="173">
        <f t="shared" si="149"/>
        <v>0</v>
      </c>
      <c r="W66" s="172">
        <f t="shared" si="149"/>
        <v>50130</v>
      </c>
      <c r="X66" s="173">
        <f t="shared" si="149"/>
        <v>13685.5</v>
      </c>
    </row>
    <row r="67" spans="1:24" ht="15.75" customHeight="1" x14ac:dyDescent="0.3">
      <c r="A67" s="162">
        <v>4224</v>
      </c>
      <c r="B67" s="163" t="s">
        <v>179</v>
      </c>
      <c r="C67" s="246">
        <v>1327</v>
      </c>
      <c r="D67" s="246">
        <v>1327</v>
      </c>
      <c r="E67" s="246">
        <v>0</v>
      </c>
      <c r="F67" s="164"/>
      <c r="G67" s="286"/>
      <c r="H67" s="286"/>
      <c r="I67" s="165">
        <v>4221</v>
      </c>
      <c r="J67" s="166" t="s">
        <v>176</v>
      </c>
      <c r="K67" s="167">
        <f t="shared" ref="K67:L67" si="150">D64</f>
        <v>37654</v>
      </c>
      <c r="L67" s="167">
        <f t="shared" si="150"/>
        <v>0</v>
      </c>
      <c r="M67" s="167">
        <f t="shared" ref="M67:N67" si="151">D112</f>
        <v>1195</v>
      </c>
      <c r="N67" s="167">
        <f t="shared" si="151"/>
        <v>2436.2399999999998</v>
      </c>
      <c r="O67" s="167"/>
      <c r="P67" s="164"/>
      <c r="Q67" s="167"/>
      <c r="R67" s="164"/>
      <c r="S67" s="167"/>
      <c r="T67" s="164"/>
      <c r="U67" s="167"/>
      <c r="V67" s="164"/>
      <c r="W67" s="167">
        <f t="shared" ref="W67:X67" si="152">K67+M67+O67+Q67+S67+U67</f>
        <v>38849</v>
      </c>
      <c r="X67" s="164">
        <f t="shared" si="152"/>
        <v>2436.2399999999998</v>
      </c>
    </row>
    <row r="68" spans="1:24" ht="15.75" customHeight="1" x14ac:dyDescent="0.3">
      <c r="A68" s="162">
        <v>4225</v>
      </c>
      <c r="B68" s="163" t="s">
        <v>180</v>
      </c>
      <c r="C68" s="246">
        <v>5309</v>
      </c>
      <c r="D68" s="246">
        <v>5309</v>
      </c>
      <c r="E68" s="246">
        <v>0</v>
      </c>
      <c r="F68" s="164"/>
      <c r="G68" s="286"/>
      <c r="H68" s="286"/>
      <c r="I68" s="165">
        <v>4222</v>
      </c>
      <c r="J68" s="166" t="s">
        <v>177</v>
      </c>
      <c r="K68" s="167">
        <f t="shared" ref="K68:L68" si="153">D65</f>
        <v>664</v>
      </c>
      <c r="L68" s="167">
        <f t="shared" si="153"/>
        <v>0</v>
      </c>
      <c r="M68" s="167">
        <f t="shared" ref="M68:N68" si="154">D113</f>
        <v>0</v>
      </c>
      <c r="N68" s="167">
        <f t="shared" si="154"/>
        <v>0</v>
      </c>
      <c r="O68" s="167"/>
      <c r="P68" s="164"/>
      <c r="Q68" s="167"/>
      <c r="R68" s="164"/>
      <c r="S68" s="167"/>
      <c r="T68" s="164"/>
      <c r="U68" s="167"/>
      <c r="V68" s="164"/>
      <c r="W68" s="167">
        <f t="shared" ref="W68:X68" si="155">K68+M68+O68+Q68+S68+U68</f>
        <v>664</v>
      </c>
      <c r="X68" s="164">
        <f t="shared" si="155"/>
        <v>0</v>
      </c>
    </row>
    <row r="69" spans="1:24" ht="15.75" customHeight="1" x14ac:dyDescent="0.3">
      <c r="A69" s="151">
        <v>423</v>
      </c>
      <c r="B69" s="152" t="s">
        <v>183</v>
      </c>
      <c r="C69" s="250">
        <f t="shared" ref="C69:E69" si="156">SUM(C70)</f>
        <v>0</v>
      </c>
      <c r="D69" s="250">
        <f t="shared" si="156"/>
        <v>0</v>
      </c>
      <c r="E69" s="250">
        <f t="shared" si="156"/>
        <v>0</v>
      </c>
      <c r="F69" s="153" t="e">
        <f>(E69/D69)*100</f>
        <v>#DIV/0!</v>
      </c>
      <c r="G69" s="286"/>
      <c r="H69" s="286"/>
      <c r="I69" s="165">
        <v>4223</v>
      </c>
      <c r="J69" s="166" t="s">
        <v>178</v>
      </c>
      <c r="K69" s="167">
        <f t="shared" ref="K69:L69" si="157">D66</f>
        <v>1327</v>
      </c>
      <c r="L69" s="167">
        <f t="shared" si="157"/>
        <v>11188.75</v>
      </c>
      <c r="M69" s="167">
        <f t="shared" ref="M69:N69" si="158">D114</f>
        <v>2654</v>
      </c>
      <c r="N69" s="167">
        <f t="shared" si="158"/>
        <v>60.51</v>
      </c>
      <c r="O69" s="167"/>
      <c r="P69" s="164"/>
      <c r="Q69" s="167"/>
      <c r="R69" s="164"/>
      <c r="S69" s="167"/>
      <c r="T69" s="164"/>
      <c r="U69" s="167"/>
      <c r="V69" s="164"/>
      <c r="W69" s="167">
        <f t="shared" ref="W69:X69" si="159">K69+M69+O69+Q69+S69+U69</f>
        <v>3981</v>
      </c>
      <c r="X69" s="164">
        <f t="shared" si="159"/>
        <v>11249.26</v>
      </c>
    </row>
    <row r="70" spans="1:24" ht="15.75" customHeight="1" x14ac:dyDescent="0.3">
      <c r="A70" s="162">
        <v>4231</v>
      </c>
      <c r="B70" s="163" t="s">
        <v>118</v>
      </c>
      <c r="C70" s="246">
        <v>0</v>
      </c>
      <c r="D70" s="246">
        <v>0</v>
      </c>
      <c r="E70" s="246">
        <v>0</v>
      </c>
      <c r="F70" s="164"/>
      <c r="G70" s="286"/>
      <c r="H70" s="286"/>
      <c r="I70" s="165">
        <v>4224</v>
      </c>
      <c r="J70" s="166" t="s">
        <v>179</v>
      </c>
      <c r="K70" s="167">
        <f t="shared" ref="K70:L70" si="160">D67</f>
        <v>1327</v>
      </c>
      <c r="L70" s="167">
        <f t="shared" si="160"/>
        <v>0</v>
      </c>
      <c r="M70" s="167"/>
      <c r="N70" s="164"/>
      <c r="O70" s="167"/>
      <c r="P70" s="164"/>
      <c r="Q70" s="167"/>
      <c r="R70" s="164"/>
      <c r="S70" s="167"/>
      <c r="T70" s="164"/>
      <c r="U70" s="167"/>
      <c r="V70" s="164"/>
      <c r="W70" s="167">
        <f t="shared" ref="W70:X70" si="161">K70+M70+O70+Q70+S70+U70</f>
        <v>1327</v>
      </c>
      <c r="X70" s="164">
        <f t="shared" si="161"/>
        <v>0</v>
      </c>
    </row>
    <row r="71" spans="1:24" ht="15.75" customHeight="1" x14ac:dyDescent="0.3">
      <c r="A71" s="151">
        <v>45</v>
      </c>
      <c r="B71" s="152" t="s">
        <v>227</v>
      </c>
      <c r="C71" s="243">
        <f t="shared" ref="C71:E71" si="162">C72</f>
        <v>0</v>
      </c>
      <c r="D71" s="243">
        <f t="shared" si="162"/>
        <v>0</v>
      </c>
      <c r="E71" s="243">
        <f t="shared" si="162"/>
        <v>0</v>
      </c>
      <c r="F71" s="153" t="e">
        <f t="shared" ref="F71:F72" si="163">(E71/D71)*100</f>
        <v>#DIV/0!</v>
      </c>
      <c r="G71" s="286"/>
      <c r="H71" s="286"/>
      <c r="I71" s="165">
        <v>4225</v>
      </c>
      <c r="J71" s="166" t="s">
        <v>180</v>
      </c>
      <c r="K71" s="167">
        <f t="shared" ref="K71:L71" si="164">D68</f>
        <v>5309</v>
      </c>
      <c r="L71" s="167">
        <f t="shared" si="164"/>
        <v>0</v>
      </c>
      <c r="M71" s="167">
        <f t="shared" ref="M71:N71" si="165">D115</f>
        <v>0</v>
      </c>
      <c r="N71" s="167">
        <f t="shared" si="165"/>
        <v>0</v>
      </c>
      <c r="O71" s="167"/>
      <c r="P71" s="164"/>
      <c r="Q71" s="167">
        <f t="shared" ref="Q71:R71" si="166">D151</f>
        <v>0</v>
      </c>
      <c r="R71" s="167">
        <f t="shared" si="166"/>
        <v>0</v>
      </c>
      <c r="S71" s="167"/>
      <c r="T71" s="164"/>
      <c r="U71" s="167"/>
      <c r="V71" s="164"/>
      <c r="W71" s="167">
        <f t="shared" ref="W71:X71" si="167">K71+M71+O71+Q71+S71+U71</f>
        <v>5309</v>
      </c>
      <c r="X71" s="164">
        <f t="shared" si="167"/>
        <v>0</v>
      </c>
    </row>
    <row r="72" spans="1:24" ht="15.75" customHeight="1" x14ac:dyDescent="0.3">
      <c r="A72" s="151">
        <v>451</v>
      </c>
      <c r="B72" s="152" t="s">
        <v>200</v>
      </c>
      <c r="C72" s="248">
        <f t="shared" ref="C72:E72" si="168">SUM(C73)</f>
        <v>0</v>
      </c>
      <c r="D72" s="248">
        <f t="shared" si="168"/>
        <v>0</v>
      </c>
      <c r="E72" s="248">
        <f t="shared" si="168"/>
        <v>0</v>
      </c>
      <c r="F72" s="153" t="e">
        <f t="shared" si="163"/>
        <v>#DIV/0!</v>
      </c>
      <c r="G72" s="286"/>
      <c r="H72" s="286"/>
      <c r="I72" s="165">
        <v>4226</v>
      </c>
      <c r="J72" s="166" t="s">
        <v>181</v>
      </c>
      <c r="K72" s="167"/>
      <c r="L72" s="164"/>
      <c r="M72" s="167">
        <f t="shared" ref="M72:N72" si="169">D116</f>
        <v>0</v>
      </c>
      <c r="N72" s="167">
        <f t="shared" si="169"/>
        <v>0</v>
      </c>
      <c r="O72" s="167"/>
      <c r="P72" s="164"/>
      <c r="Q72" s="167"/>
      <c r="R72" s="167"/>
      <c r="S72" s="167"/>
      <c r="T72" s="164"/>
      <c r="U72" s="167"/>
      <c r="V72" s="164"/>
      <c r="W72" s="167">
        <f t="shared" ref="W72:X72" si="170">K72+M72+O72+Q72+S72+U72</f>
        <v>0</v>
      </c>
      <c r="X72" s="164">
        <f t="shared" si="170"/>
        <v>0</v>
      </c>
    </row>
    <row r="73" spans="1:24" ht="15.75" customHeight="1" x14ac:dyDescent="0.3">
      <c r="A73" s="180">
        <v>4511</v>
      </c>
      <c r="B73" s="181" t="s">
        <v>200</v>
      </c>
      <c r="C73" s="251">
        <v>0</v>
      </c>
      <c r="D73" s="251">
        <v>0</v>
      </c>
      <c r="E73" s="251">
        <v>0</v>
      </c>
      <c r="F73" s="177"/>
      <c r="G73" s="286"/>
      <c r="H73" s="286"/>
      <c r="I73" s="165">
        <v>4227</v>
      </c>
      <c r="J73" s="166" t="s">
        <v>182</v>
      </c>
      <c r="K73" s="167"/>
      <c r="L73" s="164"/>
      <c r="M73" s="167">
        <f t="shared" ref="M73:N73" si="171">D117</f>
        <v>0</v>
      </c>
      <c r="N73" s="167">
        <f t="shared" si="171"/>
        <v>0</v>
      </c>
      <c r="O73" s="167"/>
      <c r="P73" s="164"/>
      <c r="Q73" s="167">
        <f t="shared" ref="Q73:R73" si="172">D152</f>
        <v>0</v>
      </c>
      <c r="R73" s="167">
        <f t="shared" si="172"/>
        <v>0</v>
      </c>
      <c r="S73" s="167"/>
      <c r="T73" s="164"/>
      <c r="U73" s="167"/>
      <c r="V73" s="164"/>
      <c r="W73" s="167">
        <f t="shared" ref="W73:X73" si="173">K73+M73+O73+Q73+S73+U73</f>
        <v>0</v>
      </c>
      <c r="X73" s="164">
        <f t="shared" si="173"/>
        <v>0</v>
      </c>
    </row>
    <row r="74" spans="1:24" ht="15.75" customHeight="1" x14ac:dyDescent="0.3">
      <c r="A74" s="182">
        <v>41</v>
      </c>
      <c r="B74" s="301" t="s">
        <v>201</v>
      </c>
      <c r="C74" s="252">
        <f t="shared" ref="C74:E74" si="174">C75+C78</f>
        <v>0</v>
      </c>
      <c r="D74" s="252">
        <f t="shared" si="174"/>
        <v>0</v>
      </c>
      <c r="E74" s="252">
        <f t="shared" si="174"/>
        <v>0</v>
      </c>
      <c r="F74" s="153" t="e">
        <f t="shared" ref="F74:F76" si="175">(E74/D74)*100</f>
        <v>#DIV/0!</v>
      </c>
      <c r="G74" s="286"/>
      <c r="H74" s="286"/>
      <c r="I74" s="154">
        <v>425</v>
      </c>
      <c r="J74" s="159" t="s">
        <v>228</v>
      </c>
      <c r="K74" s="184">
        <f t="shared" ref="K74:X74" si="176">K75</f>
        <v>0</v>
      </c>
      <c r="L74" s="185">
        <f t="shared" si="176"/>
        <v>0</v>
      </c>
      <c r="M74" s="184">
        <f t="shared" si="176"/>
        <v>0</v>
      </c>
      <c r="N74" s="185">
        <f t="shared" si="176"/>
        <v>0</v>
      </c>
      <c r="O74" s="184">
        <f t="shared" si="176"/>
        <v>0</v>
      </c>
      <c r="P74" s="185">
        <f t="shared" si="176"/>
        <v>0</v>
      </c>
      <c r="Q74" s="184">
        <f t="shared" si="176"/>
        <v>0</v>
      </c>
      <c r="R74" s="185">
        <f t="shared" si="176"/>
        <v>0</v>
      </c>
      <c r="S74" s="184">
        <f t="shared" si="176"/>
        <v>0</v>
      </c>
      <c r="T74" s="185">
        <f t="shared" si="176"/>
        <v>0</v>
      </c>
      <c r="U74" s="184">
        <f t="shared" si="176"/>
        <v>0</v>
      </c>
      <c r="V74" s="185">
        <f t="shared" si="176"/>
        <v>0</v>
      </c>
      <c r="W74" s="184">
        <f t="shared" si="176"/>
        <v>0</v>
      </c>
      <c r="X74" s="185">
        <f t="shared" si="176"/>
        <v>0</v>
      </c>
    </row>
    <row r="75" spans="1:24" ht="15.75" customHeight="1" x14ac:dyDescent="0.3">
      <c r="A75" s="151">
        <v>32</v>
      </c>
      <c r="B75" s="152" t="s">
        <v>132</v>
      </c>
      <c r="C75" s="253">
        <f t="shared" ref="C75:E76" si="177">C76</f>
        <v>0</v>
      </c>
      <c r="D75" s="253">
        <f t="shared" si="177"/>
        <v>0</v>
      </c>
      <c r="E75" s="253">
        <f t="shared" si="177"/>
        <v>0</v>
      </c>
      <c r="F75" s="153" t="e">
        <f t="shared" si="175"/>
        <v>#DIV/0!</v>
      </c>
      <c r="G75" s="286"/>
      <c r="H75" s="286"/>
      <c r="I75" s="165">
        <v>4252</v>
      </c>
      <c r="J75" s="166" t="s">
        <v>120</v>
      </c>
      <c r="K75" s="167"/>
      <c r="L75" s="164"/>
      <c r="M75" s="167">
        <f t="shared" ref="M75:N75" si="178">D119</f>
        <v>0</v>
      </c>
      <c r="N75" s="167">
        <f t="shared" si="178"/>
        <v>0</v>
      </c>
      <c r="O75" s="167"/>
      <c r="P75" s="164"/>
      <c r="Q75" s="167">
        <f t="shared" ref="Q75:R75" si="179">D154</f>
        <v>0</v>
      </c>
      <c r="R75" s="167">
        <f t="shared" si="179"/>
        <v>0</v>
      </c>
      <c r="S75" s="167"/>
      <c r="T75" s="164"/>
      <c r="U75" s="167"/>
      <c r="V75" s="164"/>
      <c r="W75" s="167">
        <f t="shared" ref="W75:X75" si="180">K75+M75+O75+Q75+S75+U75</f>
        <v>0</v>
      </c>
      <c r="X75" s="164">
        <f t="shared" si="180"/>
        <v>0</v>
      </c>
    </row>
    <row r="76" spans="1:24" ht="15.75" customHeight="1" x14ac:dyDescent="0.3">
      <c r="A76" s="162">
        <v>329</v>
      </c>
      <c r="B76" s="163" t="s">
        <v>163</v>
      </c>
      <c r="C76" s="253">
        <f t="shared" si="177"/>
        <v>0</v>
      </c>
      <c r="D76" s="253">
        <f t="shared" si="177"/>
        <v>0</v>
      </c>
      <c r="E76" s="253">
        <f t="shared" si="177"/>
        <v>0</v>
      </c>
      <c r="F76" s="153" t="e">
        <f t="shared" si="175"/>
        <v>#DIV/0!</v>
      </c>
      <c r="G76" s="286"/>
      <c r="H76" s="286"/>
      <c r="I76" s="154">
        <v>423</v>
      </c>
      <c r="J76" s="159" t="s">
        <v>183</v>
      </c>
      <c r="K76" s="186">
        <f t="shared" ref="K76:X76" si="181">SUM(K77)</f>
        <v>0</v>
      </c>
      <c r="L76" s="161">
        <f t="shared" si="181"/>
        <v>0</v>
      </c>
      <c r="M76" s="186">
        <f t="shared" si="181"/>
        <v>0</v>
      </c>
      <c r="N76" s="161">
        <f t="shared" si="181"/>
        <v>0</v>
      </c>
      <c r="O76" s="186">
        <f t="shared" si="181"/>
        <v>0</v>
      </c>
      <c r="P76" s="161">
        <f t="shared" si="181"/>
        <v>0</v>
      </c>
      <c r="Q76" s="186">
        <f t="shared" si="181"/>
        <v>0</v>
      </c>
      <c r="R76" s="161">
        <f t="shared" si="181"/>
        <v>0</v>
      </c>
      <c r="S76" s="186">
        <f t="shared" si="181"/>
        <v>0</v>
      </c>
      <c r="T76" s="161">
        <f t="shared" si="181"/>
        <v>0</v>
      </c>
      <c r="U76" s="186">
        <f t="shared" si="181"/>
        <v>0</v>
      </c>
      <c r="V76" s="161">
        <f t="shared" si="181"/>
        <v>0</v>
      </c>
      <c r="W76" s="186">
        <f t="shared" si="181"/>
        <v>0</v>
      </c>
      <c r="X76" s="161">
        <f t="shared" si="181"/>
        <v>0</v>
      </c>
    </row>
    <row r="77" spans="1:24" ht="15.75" customHeight="1" x14ac:dyDescent="0.3">
      <c r="A77" s="162">
        <v>3291</v>
      </c>
      <c r="B77" s="170" t="s">
        <v>157</v>
      </c>
      <c r="C77" s="246">
        <v>0</v>
      </c>
      <c r="D77" s="246">
        <v>0</v>
      </c>
      <c r="E77" s="246">
        <v>0</v>
      </c>
      <c r="F77" s="164"/>
      <c r="G77" s="286"/>
      <c r="H77" s="286"/>
      <c r="I77" s="165">
        <v>4231</v>
      </c>
      <c r="J77" s="166" t="s">
        <v>118</v>
      </c>
      <c r="K77" s="167">
        <f t="shared" ref="K77:L77" si="182">D70</f>
        <v>0</v>
      </c>
      <c r="L77" s="167">
        <f t="shared" si="182"/>
        <v>0</v>
      </c>
      <c r="M77" s="167"/>
      <c r="N77" s="164"/>
      <c r="O77" s="167"/>
      <c r="P77" s="164"/>
      <c r="Q77" s="167"/>
      <c r="R77" s="164"/>
      <c r="S77" s="167"/>
      <c r="T77" s="164"/>
      <c r="U77" s="167"/>
      <c r="V77" s="164"/>
      <c r="W77" s="167">
        <f t="shared" ref="W77:X77" si="183">K77+M77+O77+Q77+S77+U77</f>
        <v>0</v>
      </c>
      <c r="X77" s="164">
        <f t="shared" si="183"/>
        <v>0</v>
      </c>
    </row>
    <row r="78" spans="1:24" ht="19.5" customHeight="1" x14ac:dyDescent="0.3">
      <c r="A78" s="151">
        <v>38</v>
      </c>
      <c r="B78" s="152" t="s">
        <v>171</v>
      </c>
      <c r="C78" s="253">
        <f t="shared" ref="C78:E79" si="184">C79</f>
        <v>0</v>
      </c>
      <c r="D78" s="253">
        <f t="shared" si="184"/>
        <v>0</v>
      </c>
      <c r="E78" s="253">
        <f t="shared" si="184"/>
        <v>0</v>
      </c>
      <c r="F78" s="153" t="e">
        <f t="shared" ref="F78:F79" si="185">(E78/D78)*100</f>
        <v>#DIV/0!</v>
      </c>
      <c r="G78" s="286"/>
      <c r="H78" s="286"/>
      <c r="I78" s="154">
        <v>45</v>
      </c>
      <c r="J78" s="159" t="s">
        <v>227</v>
      </c>
      <c r="K78" s="156">
        <f t="shared" ref="K78:P78" si="186">K79+K81</f>
        <v>0</v>
      </c>
      <c r="L78" s="157">
        <f t="shared" si="186"/>
        <v>0</v>
      </c>
      <c r="M78" s="156">
        <f t="shared" si="186"/>
        <v>0</v>
      </c>
      <c r="N78" s="157">
        <f t="shared" si="186"/>
        <v>1065.98</v>
      </c>
      <c r="O78" s="156">
        <f t="shared" si="186"/>
        <v>0</v>
      </c>
      <c r="P78" s="157">
        <f t="shared" si="186"/>
        <v>0</v>
      </c>
      <c r="Q78" s="156">
        <f t="shared" ref="Q78:R78" si="187">Q79+Q81+Q83</f>
        <v>0</v>
      </c>
      <c r="R78" s="156">
        <f t="shared" si="187"/>
        <v>0</v>
      </c>
      <c r="S78" s="156">
        <f t="shared" ref="S78:V78" si="188">S79+S81</f>
        <v>0</v>
      </c>
      <c r="T78" s="157">
        <f t="shared" si="188"/>
        <v>0</v>
      </c>
      <c r="U78" s="156">
        <f t="shared" si="188"/>
        <v>0</v>
      </c>
      <c r="V78" s="157">
        <f t="shared" si="188"/>
        <v>0</v>
      </c>
      <c r="W78" s="156">
        <f t="shared" ref="W78:X78" si="189">W79+W81+W83</f>
        <v>0</v>
      </c>
      <c r="X78" s="158">
        <f t="shared" si="189"/>
        <v>1065.98</v>
      </c>
    </row>
    <row r="79" spans="1:24" ht="15.75" customHeight="1" x14ac:dyDescent="0.3">
      <c r="A79" s="162">
        <v>381</v>
      </c>
      <c r="B79" s="163" t="s">
        <v>103</v>
      </c>
      <c r="C79" s="253">
        <f t="shared" si="184"/>
        <v>0</v>
      </c>
      <c r="D79" s="253">
        <f t="shared" si="184"/>
        <v>0</v>
      </c>
      <c r="E79" s="253">
        <f t="shared" si="184"/>
        <v>0</v>
      </c>
      <c r="F79" s="153" t="e">
        <f t="shared" si="185"/>
        <v>#DIV/0!</v>
      </c>
      <c r="G79" s="286"/>
      <c r="H79" s="286"/>
      <c r="I79" s="154">
        <v>451</v>
      </c>
      <c r="J79" s="159" t="s">
        <v>200</v>
      </c>
      <c r="K79" s="172">
        <f t="shared" ref="K79:X79" si="190">SUM(K80)</f>
        <v>0</v>
      </c>
      <c r="L79" s="173">
        <f t="shared" si="190"/>
        <v>0</v>
      </c>
      <c r="M79" s="172">
        <f t="shared" si="190"/>
        <v>0</v>
      </c>
      <c r="N79" s="173">
        <f t="shared" si="190"/>
        <v>1065.98</v>
      </c>
      <c r="O79" s="172">
        <f t="shared" si="190"/>
        <v>0</v>
      </c>
      <c r="P79" s="173">
        <f t="shared" si="190"/>
        <v>0</v>
      </c>
      <c r="Q79" s="172">
        <f t="shared" si="190"/>
        <v>0</v>
      </c>
      <c r="R79" s="173">
        <f t="shared" si="190"/>
        <v>0</v>
      </c>
      <c r="S79" s="172">
        <f t="shared" si="190"/>
        <v>0</v>
      </c>
      <c r="T79" s="173">
        <f t="shared" si="190"/>
        <v>0</v>
      </c>
      <c r="U79" s="172">
        <f t="shared" si="190"/>
        <v>0</v>
      </c>
      <c r="V79" s="173">
        <f t="shared" si="190"/>
        <v>0</v>
      </c>
      <c r="W79" s="172">
        <f t="shared" si="190"/>
        <v>0</v>
      </c>
      <c r="X79" s="173">
        <f t="shared" si="190"/>
        <v>1065.98</v>
      </c>
    </row>
    <row r="80" spans="1:24" ht="18.75" customHeight="1" x14ac:dyDescent="0.3">
      <c r="A80" s="187">
        <v>3811</v>
      </c>
      <c r="B80" s="188" t="s">
        <v>172</v>
      </c>
      <c r="C80" s="254">
        <v>0</v>
      </c>
      <c r="D80" s="254">
        <v>0</v>
      </c>
      <c r="E80" s="254">
        <v>0</v>
      </c>
      <c r="F80" s="189"/>
      <c r="G80" s="286"/>
      <c r="H80" s="286"/>
      <c r="I80" s="190">
        <v>4511</v>
      </c>
      <c r="J80" s="191" t="s">
        <v>200</v>
      </c>
      <c r="K80" s="176">
        <f t="shared" ref="K80:L80" si="191">D73</f>
        <v>0</v>
      </c>
      <c r="L80" s="176">
        <f t="shared" si="191"/>
        <v>0</v>
      </c>
      <c r="M80" s="176">
        <f t="shared" ref="M80:N80" si="192">D122</f>
        <v>0</v>
      </c>
      <c r="N80" s="176">
        <f t="shared" si="192"/>
        <v>1065.98</v>
      </c>
      <c r="O80" s="176"/>
      <c r="P80" s="177"/>
      <c r="Q80" s="167"/>
      <c r="R80" s="167"/>
      <c r="S80" s="176"/>
      <c r="T80" s="177"/>
      <c r="U80" s="176"/>
      <c r="V80" s="177"/>
      <c r="W80" s="167">
        <f t="shared" ref="W80:X80" si="193">K80+M80+O80+Q80+S80+U80</f>
        <v>0</v>
      </c>
      <c r="X80" s="164">
        <f t="shared" si="193"/>
        <v>1065.98</v>
      </c>
    </row>
    <row r="81" spans="1:24" ht="15.75" customHeight="1" x14ac:dyDescent="0.3">
      <c r="A81" s="192" t="s">
        <v>229</v>
      </c>
      <c r="B81" s="193" t="s">
        <v>230</v>
      </c>
      <c r="C81" s="255">
        <f t="shared" ref="C81:E81" si="194">C82+C125+C136+C158</f>
        <v>7300</v>
      </c>
      <c r="D81" s="255">
        <f t="shared" si="194"/>
        <v>7300</v>
      </c>
      <c r="E81" s="255">
        <f t="shared" si="194"/>
        <v>6985.77</v>
      </c>
      <c r="F81" s="146">
        <f t="shared" ref="F81:F84" si="195">(E81/D81)*100</f>
        <v>95.695479452054798</v>
      </c>
      <c r="G81" s="286"/>
      <c r="H81" s="286"/>
      <c r="I81" s="154">
        <v>452</v>
      </c>
      <c r="J81" s="159" t="s">
        <v>187</v>
      </c>
      <c r="K81" s="194">
        <f t="shared" ref="K81:X81" si="196">K82</f>
        <v>0</v>
      </c>
      <c r="L81" s="195">
        <f t="shared" si="196"/>
        <v>0</v>
      </c>
      <c r="M81" s="194">
        <f t="shared" si="196"/>
        <v>0</v>
      </c>
      <c r="N81" s="195">
        <f t="shared" si="196"/>
        <v>0</v>
      </c>
      <c r="O81" s="194">
        <f t="shared" si="196"/>
        <v>0</v>
      </c>
      <c r="P81" s="195">
        <f t="shared" si="196"/>
        <v>0</v>
      </c>
      <c r="Q81" s="194">
        <f t="shared" si="196"/>
        <v>0</v>
      </c>
      <c r="R81" s="195">
        <f t="shared" si="196"/>
        <v>0</v>
      </c>
      <c r="S81" s="194">
        <f t="shared" si="196"/>
        <v>0</v>
      </c>
      <c r="T81" s="195">
        <f t="shared" si="196"/>
        <v>0</v>
      </c>
      <c r="U81" s="194">
        <f t="shared" si="196"/>
        <v>0</v>
      </c>
      <c r="V81" s="195">
        <f t="shared" si="196"/>
        <v>0</v>
      </c>
      <c r="W81" s="194">
        <f t="shared" si="196"/>
        <v>0</v>
      </c>
      <c r="X81" s="195">
        <f t="shared" si="196"/>
        <v>0</v>
      </c>
    </row>
    <row r="82" spans="1:24" ht="15.75" customHeight="1" x14ac:dyDescent="0.3">
      <c r="A82" s="196">
        <v>31</v>
      </c>
      <c r="B82" s="152" t="s">
        <v>216</v>
      </c>
      <c r="C82" s="253">
        <f t="shared" ref="C82:E82" si="197">C83+C107+C110+C120</f>
        <v>7300</v>
      </c>
      <c r="D82" s="253">
        <f t="shared" si="197"/>
        <v>7300</v>
      </c>
      <c r="E82" s="253">
        <f t="shared" si="197"/>
        <v>6985.77</v>
      </c>
      <c r="F82" s="153">
        <f t="shared" si="195"/>
        <v>95.695479452054798</v>
      </c>
      <c r="G82" s="286"/>
      <c r="H82" s="286"/>
      <c r="I82" s="190">
        <v>4521</v>
      </c>
      <c r="J82" s="191" t="s">
        <v>187</v>
      </c>
      <c r="K82" s="197"/>
      <c r="L82" s="198"/>
      <c r="M82" s="176">
        <f t="shared" ref="M82:N82" si="198">D124</f>
        <v>0</v>
      </c>
      <c r="N82" s="176">
        <f t="shared" si="198"/>
        <v>0</v>
      </c>
      <c r="O82" s="197"/>
      <c r="P82" s="198"/>
      <c r="Q82" s="197"/>
      <c r="R82" s="198"/>
      <c r="S82" s="197"/>
      <c r="T82" s="198"/>
      <c r="U82" s="197"/>
      <c r="V82" s="198"/>
      <c r="W82" s="167">
        <f t="shared" ref="W82:X82" si="199">K82+M82+O82+Q82+S82+U82</f>
        <v>0</v>
      </c>
      <c r="X82" s="164">
        <f t="shared" si="199"/>
        <v>0</v>
      </c>
    </row>
    <row r="83" spans="1:24" ht="15.75" customHeight="1" x14ac:dyDescent="0.3">
      <c r="A83" s="151">
        <v>32</v>
      </c>
      <c r="B83" s="152" t="s">
        <v>132</v>
      </c>
      <c r="C83" s="253">
        <f t="shared" ref="C83:E83" si="200">C84+C87+C94+C102</f>
        <v>3451</v>
      </c>
      <c r="D83" s="253">
        <f t="shared" si="200"/>
        <v>3451</v>
      </c>
      <c r="E83" s="253">
        <f t="shared" si="200"/>
        <v>3348.23</v>
      </c>
      <c r="F83" s="153">
        <f t="shared" si="195"/>
        <v>97.022022602144304</v>
      </c>
      <c r="G83" s="286"/>
      <c r="H83" s="286"/>
      <c r="I83" s="154">
        <v>454</v>
      </c>
      <c r="J83" s="159" t="s">
        <v>188</v>
      </c>
      <c r="K83" s="199">
        <f t="shared" ref="K83:X83" si="201">K84</f>
        <v>0</v>
      </c>
      <c r="L83" s="200">
        <f t="shared" si="201"/>
        <v>0</v>
      </c>
      <c r="M83" s="199">
        <f t="shared" si="201"/>
        <v>0</v>
      </c>
      <c r="N83" s="200">
        <f t="shared" si="201"/>
        <v>0</v>
      </c>
      <c r="O83" s="199">
        <f t="shared" si="201"/>
        <v>0</v>
      </c>
      <c r="P83" s="200">
        <f t="shared" si="201"/>
        <v>0</v>
      </c>
      <c r="Q83" s="199">
        <f t="shared" si="201"/>
        <v>0</v>
      </c>
      <c r="R83" s="199">
        <f t="shared" si="201"/>
        <v>0</v>
      </c>
      <c r="S83" s="199">
        <f t="shared" si="201"/>
        <v>0</v>
      </c>
      <c r="T83" s="200">
        <f t="shared" si="201"/>
        <v>0</v>
      </c>
      <c r="U83" s="199">
        <f t="shared" si="201"/>
        <v>0</v>
      </c>
      <c r="V83" s="200">
        <f t="shared" si="201"/>
        <v>0</v>
      </c>
      <c r="W83" s="199">
        <f t="shared" si="201"/>
        <v>0</v>
      </c>
      <c r="X83" s="200">
        <f t="shared" si="201"/>
        <v>0</v>
      </c>
    </row>
    <row r="84" spans="1:24" ht="15.75" customHeight="1" x14ac:dyDescent="0.3">
      <c r="A84" s="151">
        <v>321</v>
      </c>
      <c r="B84" s="152" t="s">
        <v>133</v>
      </c>
      <c r="C84" s="253">
        <f t="shared" ref="C84:E84" si="202">C85+C86</f>
        <v>398</v>
      </c>
      <c r="D84" s="253">
        <f t="shared" si="202"/>
        <v>398</v>
      </c>
      <c r="E84" s="253">
        <f t="shared" si="202"/>
        <v>212.35</v>
      </c>
      <c r="F84" s="153">
        <f t="shared" si="195"/>
        <v>53.354271356783926</v>
      </c>
      <c r="G84" s="286"/>
      <c r="H84" s="286"/>
      <c r="I84" s="190">
        <v>4541</v>
      </c>
      <c r="J84" s="191" t="s">
        <v>188</v>
      </c>
      <c r="K84" s="201"/>
      <c r="L84" s="202"/>
      <c r="M84" s="201"/>
      <c r="N84" s="202"/>
      <c r="O84" s="201"/>
      <c r="P84" s="202"/>
      <c r="Q84" s="176">
        <f t="shared" ref="Q84:R84" si="203">D157</f>
        <v>0</v>
      </c>
      <c r="R84" s="176">
        <f t="shared" si="203"/>
        <v>0</v>
      </c>
      <c r="S84" s="201"/>
      <c r="T84" s="202"/>
      <c r="U84" s="201"/>
      <c r="V84" s="202"/>
      <c r="W84" s="176">
        <f t="shared" ref="W84:X84" si="204">K84+M84+O84+Q84+S84+U84</f>
        <v>0</v>
      </c>
      <c r="X84" s="177">
        <f t="shared" si="204"/>
        <v>0</v>
      </c>
    </row>
    <row r="85" spans="1:24" ht="15.75" customHeight="1" x14ac:dyDescent="0.3">
      <c r="A85" s="162">
        <v>3211</v>
      </c>
      <c r="B85" s="163" t="s">
        <v>134</v>
      </c>
      <c r="C85" s="246">
        <v>133</v>
      </c>
      <c r="D85" s="246">
        <v>133</v>
      </c>
      <c r="E85" s="246">
        <v>0</v>
      </c>
      <c r="F85" s="164"/>
      <c r="G85" s="286"/>
      <c r="H85" s="286"/>
      <c r="I85" s="286"/>
      <c r="J85" s="286"/>
      <c r="K85" s="286"/>
      <c r="L85" s="286"/>
    </row>
    <row r="86" spans="1:24" ht="15.75" customHeight="1" x14ac:dyDescent="0.3">
      <c r="A86" s="162">
        <v>3213</v>
      </c>
      <c r="B86" s="163" t="s">
        <v>136</v>
      </c>
      <c r="C86" s="246">
        <v>265</v>
      </c>
      <c r="D86" s="246">
        <v>265</v>
      </c>
      <c r="E86" s="246">
        <v>212.35</v>
      </c>
      <c r="F86" s="164"/>
      <c r="G86" s="286"/>
      <c r="H86" s="286"/>
      <c r="I86" s="286"/>
      <c r="J86" s="286"/>
      <c r="K86" s="286"/>
      <c r="L86" s="286"/>
    </row>
    <row r="87" spans="1:24" ht="15.75" customHeight="1" x14ac:dyDescent="0.3">
      <c r="A87" s="162">
        <v>322</v>
      </c>
      <c r="B87" s="163" t="s">
        <v>138</v>
      </c>
      <c r="C87" s="253">
        <f t="shared" ref="C87:E87" si="205">SUM(C88:C93)</f>
        <v>1461</v>
      </c>
      <c r="D87" s="253">
        <f t="shared" si="205"/>
        <v>1461</v>
      </c>
      <c r="E87" s="253">
        <f t="shared" si="205"/>
        <v>1997.49</v>
      </c>
      <c r="F87" s="153">
        <f>(E87/D87)*100</f>
        <v>136.72073921971253</v>
      </c>
      <c r="G87" s="286"/>
      <c r="H87" s="286"/>
      <c r="I87" s="286"/>
      <c r="J87" s="302"/>
      <c r="K87" s="286"/>
      <c r="L87" s="286"/>
    </row>
    <row r="88" spans="1:24" ht="21" customHeight="1" x14ac:dyDescent="0.3">
      <c r="A88" s="162">
        <v>3221</v>
      </c>
      <c r="B88" s="163" t="s">
        <v>139</v>
      </c>
      <c r="C88" s="246">
        <v>133</v>
      </c>
      <c r="D88" s="246">
        <v>133</v>
      </c>
      <c r="E88" s="246">
        <v>68.5</v>
      </c>
      <c r="F88" s="164"/>
      <c r="G88" s="286"/>
      <c r="H88" s="286"/>
      <c r="I88" s="286"/>
      <c r="J88" s="286"/>
      <c r="K88" s="286"/>
      <c r="L88" s="286"/>
    </row>
    <row r="89" spans="1:24" ht="15.75" customHeight="1" x14ac:dyDescent="0.3">
      <c r="A89" s="162">
        <v>3222</v>
      </c>
      <c r="B89" s="163" t="s">
        <v>140</v>
      </c>
      <c r="C89" s="246">
        <v>0</v>
      </c>
      <c r="D89" s="246">
        <v>0</v>
      </c>
      <c r="E89" s="246">
        <v>103.68</v>
      </c>
      <c r="F89" s="164"/>
      <c r="G89" s="286"/>
      <c r="H89" s="286"/>
      <c r="I89" s="286"/>
      <c r="J89" s="286"/>
      <c r="K89" s="286"/>
      <c r="L89" s="286"/>
    </row>
    <row r="90" spans="1:24" ht="15.75" customHeight="1" x14ac:dyDescent="0.3">
      <c r="A90" s="162">
        <v>3223</v>
      </c>
      <c r="B90" s="163" t="s">
        <v>141</v>
      </c>
      <c r="C90" s="246">
        <v>0</v>
      </c>
      <c r="D90" s="246">
        <v>0</v>
      </c>
      <c r="E90" s="246">
        <v>0</v>
      </c>
      <c r="F90" s="164"/>
      <c r="G90" s="286"/>
      <c r="H90" s="286"/>
      <c r="I90" s="286"/>
      <c r="J90" s="286"/>
      <c r="K90" s="286"/>
      <c r="L90" s="286"/>
    </row>
    <row r="91" spans="1:24" ht="15.75" customHeight="1" x14ac:dyDescent="0.3">
      <c r="A91" s="162">
        <v>3224</v>
      </c>
      <c r="B91" s="163" t="s">
        <v>142</v>
      </c>
      <c r="C91" s="246">
        <v>0</v>
      </c>
      <c r="D91" s="246">
        <v>0</v>
      </c>
      <c r="E91" s="246">
        <v>1772.23</v>
      </c>
      <c r="F91" s="164"/>
      <c r="G91" s="286"/>
      <c r="H91" s="286"/>
      <c r="I91" s="286"/>
      <c r="J91" s="286"/>
      <c r="K91" s="286"/>
      <c r="L91" s="286"/>
    </row>
    <row r="92" spans="1:24" ht="15.75" customHeight="1" x14ac:dyDescent="0.3">
      <c r="A92" s="162">
        <v>3225</v>
      </c>
      <c r="B92" s="163" t="s">
        <v>143</v>
      </c>
      <c r="C92" s="246">
        <v>664</v>
      </c>
      <c r="D92" s="246">
        <v>664</v>
      </c>
      <c r="E92" s="246">
        <v>53.08</v>
      </c>
      <c r="F92" s="164"/>
      <c r="G92" s="286"/>
      <c r="H92" s="286"/>
      <c r="I92" s="286"/>
      <c r="J92" s="286"/>
      <c r="K92" s="286"/>
      <c r="L92" s="286"/>
    </row>
    <row r="93" spans="1:24" ht="15.75" customHeight="1" x14ac:dyDescent="0.3">
      <c r="A93" s="162">
        <v>3227</v>
      </c>
      <c r="B93" s="163" t="s">
        <v>144</v>
      </c>
      <c r="C93" s="246">
        <v>664</v>
      </c>
      <c r="D93" s="246">
        <v>664</v>
      </c>
      <c r="E93" s="246">
        <v>0</v>
      </c>
      <c r="F93" s="164"/>
      <c r="G93" s="286"/>
      <c r="H93" s="286"/>
      <c r="I93" s="286"/>
      <c r="J93" s="286"/>
      <c r="K93" s="286"/>
      <c r="L93" s="286"/>
    </row>
    <row r="94" spans="1:24" ht="15.75" customHeight="1" x14ac:dyDescent="0.3">
      <c r="A94" s="151">
        <v>323</v>
      </c>
      <c r="B94" s="152" t="s">
        <v>145</v>
      </c>
      <c r="C94" s="253">
        <f t="shared" ref="C94:E94" si="206">SUM(C95:C101)</f>
        <v>1327</v>
      </c>
      <c r="D94" s="253">
        <f t="shared" si="206"/>
        <v>1327</v>
      </c>
      <c r="E94" s="253">
        <f t="shared" si="206"/>
        <v>0</v>
      </c>
      <c r="F94" s="153">
        <f>(E94/D94)*100</f>
        <v>0</v>
      </c>
      <c r="G94" s="286"/>
      <c r="H94" s="286"/>
      <c r="I94" s="286"/>
      <c r="J94" s="286"/>
      <c r="K94" s="286"/>
      <c r="L94" s="286"/>
    </row>
    <row r="95" spans="1:24" ht="15.75" customHeight="1" x14ac:dyDescent="0.3">
      <c r="A95" s="162">
        <v>3231</v>
      </c>
      <c r="B95" s="163" t="s">
        <v>146</v>
      </c>
      <c r="C95" s="246">
        <v>0</v>
      </c>
      <c r="D95" s="246">
        <v>0</v>
      </c>
      <c r="E95" s="246">
        <v>0</v>
      </c>
      <c r="F95" s="164"/>
      <c r="G95" s="286"/>
      <c r="H95" s="286"/>
      <c r="I95" s="286"/>
      <c r="J95" s="286"/>
      <c r="K95" s="286"/>
      <c r="L95" s="286"/>
    </row>
    <row r="96" spans="1:24" ht="15.75" customHeight="1" x14ac:dyDescent="0.3">
      <c r="A96" s="162">
        <v>3232</v>
      </c>
      <c r="B96" s="163" t="s">
        <v>147</v>
      </c>
      <c r="C96" s="246">
        <v>1327</v>
      </c>
      <c r="D96" s="246">
        <v>1327</v>
      </c>
      <c r="E96" s="246">
        <v>0</v>
      </c>
      <c r="F96" s="164"/>
      <c r="G96" s="286"/>
      <c r="H96" s="286"/>
      <c r="I96" s="286"/>
      <c r="J96" s="286"/>
      <c r="K96" s="286"/>
      <c r="L96" s="286"/>
    </row>
    <row r="97" spans="1:6" ht="15.75" customHeight="1" x14ac:dyDescent="0.3">
      <c r="A97" s="162">
        <v>3233</v>
      </c>
      <c r="B97" s="163" t="s">
        <v>148</v>
      </c>
      <c r="C97" s="246">
        <v>0</v>
      </c>
      <c r="D97" s="246">
        <v>0</v>
      </c>
      <c r="E97" s="246">
        <v>0</v>
      </c>
      <c r="F97" s="164"/>
    </row>
    <row r="98" spans="1:6" ht="15.75" customHeight="1" x14ac:dyDescent="0.3">
      <c r="A98" s="162">
        <v>3234</v>
      </c>
      <c r="B98" s="163" t="s">
        <v>149</v>
      </c>
      <c r="C98" s="246">
        <v>0</v>
      </c>
      <c r="D98" s="246">
        <v>0</v>
      </c>
      <c r="E98" s="246">
        <v>0</v>
      </c>
      <c r="F98" s="164"/>
    </row>
    <row r="99" spans="1:6" ht="15.75" customHeight="1" x14ac:dyDescent="0.3">
      <c r="A99" s="162">
        <v>3236</v>
      </c>
      <c r="B99" s="163" t="s">
        <v>151</v>
      </c>
      <c r="C99" s="246">
        <v>0</v>
      </c>
      <c r="D99" s="246">
        <v>0</v>
      </c>
      <c r="E99" s="246">
        <v>0</v>
      </c>
      <c r="F99" s="164"/>
    </row>
    <row r="100" spans="1:6" ht="15.75" customHeight="1" x14ac:dyDescent="0.3">
      <c r="A100" s="162">
        <v>3237</v>
      </c>
      <c r="B100" s="163" t="s">
        <v>152</v>
      </c>
      <c r="C100" s="246">
        <v>0</v>
      </c>
      <c r="D100" s="246">
        <v>0</v>
      </c>
      <c r="E100" s="246">
        <v>0</v>
      </c>
      <c r="F100" s="164"/>
    </row>
    <row r="101" spans="1:6" ht="15.75" customHeight="1" x14ac:dyDescent="0.3">
      <c r="A101" s="162">
        <v>3239</v>
      </c>
      <c r="B101" s="163" t="s">
        <v>154</v>
      </c>
      <c r="C101" s="246">
        <v>0</v>
      </c>
      <c r="D101" s="246">
        <v>0</v>
      </c>
      <c r="E101" s="246">
        <v>0</v>
      </c>
      <c r="F101" s="164"/>
    </row>
    <row r="102" spans="1:6" ht="15.75" customHeight="1" x14ac:dyDescent="0.3">
      <c r="A102" s="151">
        <v>329</v>
      </c>
      <c r="B102" s="152" t="s">
        <v>163</v>
      </c>
      <c r="C102" s="253">
        <f t="shared" ref="C102:E102" si="207">SUM(C103:C106)</f>
        <v>265</v>
      </c>
      <c r="D102" s="253">
        <f t="shared" si="207"/>
        <v>265</v>
      </c>
      <c r="E102" s="253">
        <f t="shared" si="207"/>
        <v>1138.3899999999999</v>
      </c>
      <c r="F102" s="153">
        <f>(E102/D102)*100</f>
        <v>429.58113207547166</v>
      </c>
    </row>
    <row r="103" spans="1:6" ht="15.75" customHeight="1" x14ac:dyDescent="0.3">
      <c r="A103" s="162">
        <v>3291</v>
      </c>
      <c r="B103" s="89" t="s">
        <v>157</v>
      </c>
      <c r="C103" s="246">
        <v>0</v>
      </c>
      <c r="D103" s="246">
        <v>0</v>
      </c>
      <c r="E103" s="246">
        <v>992.88</v>
      </c>
      <c r="F103" s="164"/>
    </row>
    <row r="104" spans="1:6" ht="15.75" customHeight="1" x14ac:dyDescent="0.3">
      <c r="A104" s="162">
        <v>3292</v>
      </c>
      <c r="B104" s="163" t="s">
        <v>158</v>
      </c>
      <c r="C104" s="246">
        <v>0</v>
      </c>
      <c r="D104" s="246">
        <v>0</v>
      </c>
      <c r="E104" s="246">
        <v>0</v>
      </c>
      <c r="F104" s="164"/>
    </row>
    <row r="105" spans="1:6" ht="15.75" customHeight="1" x14ac:dyDescent="0.3">
      <c r="A105" s="162">
        <v>3293</v>
      </c>
      <c r="B105" s="163" t="s">
        <v>159</v>
      </c>
      <c r="C105" s="246">
        <v>0</v>
      </c>
      <c r="D105" s="246">
        <v>0</v>
      </c>
      <c r="E105" s="246">
        <v>48.41</v>
      </c>
      <c r="F105" s="164"/>
    </row>
    <row r="106" spans="1:6" ht="15.75" customHeight="1" x14ac:dyDescent="0.3">
      <c r="A106" s="162">
        <v>3299</v>
      </c>
      <c r="B106" s="163" t="s">
        <v>163</v>
      </c>
      <c r="C106" s="246">
        <v>265</v>
      </c>
      <c r="D106" s="246">
        <v>265</v>
      </c>
      <c r="E106" s="246">
        <v>97.1</v>
      </c>
      <c r="F106" s="164"/>
    </row>
    <row r="107" spans="1:6" ht="15.75" customHeight="1" x14ac:dyDescent="0.3">
      <c r="A107" s="151">
        <v>34</v>
      </c>
      <c r="B107" s="152" t="s">
        <v>164</v>
      </c>
      <c r="C107" s="253">
        <f t="shared" ref="C107:E108" si="208">C108</f>
        <v>0</v>
      </c>
      <c r="D107" s="253">
        <f t="shared" si="208"/>
        <v>0</v>
      </c>
      <c r="E107" s="253">
        <f t="shared" si="208"/>
        <v>74.81</v>
      </c>
      <c r="F107" s="153" t="e">
        <f t="shared" ref="F107:F108" si="209">(E107/D107)*100</f>
        <v>#DIV/0!</v>
      </c>
    </row>
    <row r="108" spans="1:6" ht="15.75" customHeight="1" x14ac:dyDescent="0.3">
      <c r="A108" s="151">
        <v>343</v>
      </c>
      <c r="B108" s="152" t="s">
        <v>167</v>
      </c>
      <c r="C108" s="253">
        <f t="shared" si="208"/>
        <v>0</v>
      </c>
      <c r="D108" s="253">
        <f t="shared" si="208"/>
        <v>0</v>
      </c>
      <c r="E108" s="253">
        <f t="shared" si="208"/>
        <v>74.81</v>
      </c>
      <c r="F108" s="153" t="e">
        <f t="shared" si="209"/>
        <v>#DIV/0!</v>
      </c>
    </row>
    <row r="109" spans="1:6" ht="15.75" customHeight="1" x14ac:dyDescent="0.3">
      <c r="A109" s="162">
        <v>3431</v>
      </c>
      <c r="B109" s="163" t="s">
        <v>168</v>
      </c>
      <c r="C109" s="246">
        <v>0</v>
      </c>
      <c r="D109" s="246">
        <v>0</v>
      </c>
      <c r="E109" s="246">
        <v>74.81</v>
      </c>
      <c r="F109" s="164"/>
    </row>
    <row r="110" spans="1:6" ht="15.75" customHeight="1" x14ac:dyDescent="0.3">
      <c r="A110" s="151">
        <v>42</v>
      </c>
      <c r="B110" s="152" t="s">
        <v>174</v>
      </c>
      <c r="C110" s="253">
        <f t="shared" ref="C110:E110" si="210">C111+C118</f>
        <v>3849</v>
      </c>
      <c r="D110" s="253">
        <f t="shared" si="210"/>
        <v>3849</v>
      </c>
      <c r="E110" s="253">
        <f t="shared" si="210"/>
        <v>2496.75</v>
      </c>
      <c r="F110" s="153">
        <f t="shared" ref="F110:F111" si="211">(E110/D110)*100</f>
        <v>64.867498051441927</v>
      </c>
    </row>
    <row r="111" spans="1:6" ht="15.75" customHeight="1" x14ac:dyDescent="0.3">
      <c r="A111" s="151">
        <v>422</v>
      </c>
      <c r="B111" s="152" t="s">
        <v>175</v>
      </c>
      <c r="C111" s="253">
        <f t="shared" ref="C111:E111" si="212">SUM(C112:C117)</f>
        <v>3849</v>
      </c>
      <c r="D111" s="253">
        <f t="shared" si="212"/>
        <v>3849</v>
      </c>
      <c r="E111" s="253">
        <f t="shared" si="212"/>
        <v>2496.75</v>
      </c>
      <c r="F111" s="153">
        <f t="shared" si="211"/>
        <v>64.867498051441927</v>
      </c>
    </row>
    <row r="112" spans="1:6" ht="15.75" customHeight="1" x14ac:dyDescent="0.3">
      <c r="A112" s="162">
        <v>4221</v>
      </c>
      <c r="B112" s="163" t="s">
        <v>176</v>
      </c>
      <c r="C112" s="246">
        <v>1195</v>
      </c>
      <c r="D112" s="246">
        <v>1195</v>
      </c>
      <c r="E112" s="246">
        <v>2436.2399999999998</v>
      </c>
      <c r="F112" s="164"/>
    </row>
    <row r="113" spans="1:6" ht="15.75" customHeight="1" x14ac:dyDescent="0.3">
      <c r="A113" s="162">
        <v>4222</v>
      </c>
      <c r="B113" s="163" t="s">
        <v>177</v>
      </c>
      <c r="C113" s="246">
        <v>0</v>
      </c>
      <c r="D113" s="246">
        <v>0</v>
      </c>
      <c r="E113" s="246">
        <v>0</v>
      </c>
      <c r="F113" s="164"/>
    </row>
    <row r="114" spans="1:6" ht="15.75" customHeight="1" x14ac:dyDescent="0.3">
      <c r="A114" s="162">
        <v>4223</v>
      </c>
      <c r="B114" s="163" t="s">
        <v>178</v>
      </c>
      <c r="C114" s="246">
        <v>2654</v>
      </c>
      <c r="D114" s="246">
        <v>2654</v>
      </c>
      <c r="E114" s="246">
        <v>60.51</v>
      </c>
      <c r="F114" s="164"/>
    </row>
    <row r="115" spans="1:6" ht="15.75" customHeight="1" x14ac:dyDescent="0.3">
      <c r="A115" s="162">
        <v>4225</v>
      </c>
      <c r="B115" s="163" t="s">
        <v>180</v>
      </c>
      <c r="C115" s="246">
        <v>0</v>
      </c>
      <c r="D115" s="246">
        <v>0</v>
      </c>
      <c r="E115" s="246">
        <v>0</v>
      </c>
      <c r="F115" s="164"/>
    </row>
    <row r="116" spans="1:6" ht="15.75" customHeight="1" x14ac:dyDescent="0.3">
      <c r="A116" s="162">
        <v>4226</v>
      </c>
      <c r="B116" s="163" t="s">
        <v>181</v>
      </c>
      <c r="C116" s="246">
        <v>0</v>
      </c>
      <c r="D116" s="246">
        <v>0</v>
      </c>
      <c r="E116" s="246">
        <v>0</v>
      </c>
      <c r="F116" s="164"/>
    </row>
    <row r="117" spans="1:6" ht="15.75" customHeight="1" x14ac:dyDescent="0.3">
      <c r="A117" s="162">
        <v>4227</v>
      </c>
      <c r="B117" s="163" t="s">
        <v>182</v>
      </c>
      <c r="C117" s="246">
        <v>0</v>
      </c>
      <c r="D117" s="246">
        <v>0</v>
      </c>
      <c r="E117" s="246">
        <v>0</v>
      </c>
      <c r="F117" s="164"/>
    </row>
    <row r="118" spans="1:6" ht="15.75" customHeight="1" x14ac:dyDescent="0.3">
      <c r="A118" s="151">
        <v>425</v>
      </c>
      <c r="B118" s="152" t="s">
        <v>228</v>
      </c>
      <c r="C118" s="253">
        <f t="shared" ref="C118:E118" si="213">C119</f>
        <v>0</v>
      </c>
      <c r="D118" s="253">
        <f t="shared" si="213"/>
        <v>0</v>
      </c>
      <c r="E118" s="253">
        <f t="shared" si="213"/>
        <v>0</v>
      </c>
      <c r="F118" s="153" t="e">
        <f>(E118/D118)*100</f>
        <v>#DIV/0!</v>
      </c>
    </row>
    <row r="119" spans="1:6" ht="15.75" customHeight="1" x14ac:dyDescent="0.3">
      <c r="A119" s="162">
        <v>4252</v>
      </c>
      <c r="B119" s="163" t="s">
        <v>120</v>
      </c>
      <c r="C119" s="246">
        <v>0</v>
      </c>
      <c r="D119" s="246">
        <v>0</v>
      </c>
      <c r="E119" s="246">
        <v>0</v>
      </c>
      <c r="F119" s="164"/>
    </row>
    <row r="120" spans="1:6" ht="15.75" customHeight="1" x14ac:dyDescent="0.3">
      <c r="A120" s="151">
        <v>45</v>
      </c>
      <c r="B120" s="152" t="s">
        <v>227</v>
      </c>
      <c r="C120" s="253">
        <f t="shared" ref="C120:E120" si="214">C121+C123</f>
        <v>0</v>
      </c>
      <c r="D120" s="253">
        <f t="shared" si="214"/>
        <v>0</v>
      </c>
      <c r="E120" s="253">
        <f t="shared" si="214"/>
        <v>1065.98</v>
      </c>
      <c r="F120" s="153" t="e">
        <f t="shared" ref="F120:F121" si="215">(E120/D120)*100</f>
        <v>#DIV/0!</v>
      </c>
    </row>
    <row r="121" spans="1:6" ht="15.75" customHeight="1" x14ac:dyDescent="0.3">
      <c r="A121" s="151">
        <v>451</v>
      </c>
      <c r="B121" s="152" t="s">
        <v>200</v>
      </c>
      <c r="C121" s="253">
        <f t="shared" ref="C121:E121" si="216">C122</f>
        <v>0</v>
      </c>
      <c r="D121" s="253">
        <f t="shared" si="216"/>
        <v>0</v>
      </c>
      <c r="E121" s="253">
        <f t="shared" si="216"/>
        <v>1065.98</v>
      </c>
      <c r="F121" s="153" t="e">
        <f t="shared" si="215"/>
        <v>#DIV/0!</v>
      </c>
    </row>
    <row r="122" spans="1:6" ht="15.75" customHeight="1" x14ac:dyDescent="0.3">
      <c r="A122" s="162">
        <v>4511</v>
      </c>
      <c r="B122" s="163" t="s">
        <v>200</v>
      </c>
      <c r="C122" s="246">
        <v>0</v>
      </c>
      <c r="D122" s="246">
        <v>0</v>
      </c>
      <c r="E122" s="246">
        <v>1065.98</v>
      </c>
      <c r="F122" s="164"/>
    </row>
    <row r="123" spans="1:6" ht="15.75" customHeight="1" x14ac:dyDescent="0.3">
      <c r="A123" s="151">
        <v>452</v>
      </c>
      <c r="B123" s="152" t="s">
        <v>187</v>
      </c>
      <c r="C123" s="253">
        <f t="shared" ref="C123:E123" si="217">C124</f>
        <v>0</v>
      </c>
      <c r="D123" s="253">
        <f t="shared" si="217"/>
        <v>0</v>
      </c>
      <c r="E123" s="253">
        <f t="shared" si="217"/>
        <v>0</v>
      </c>
      <c r="F123" s="153" t="e">
        <f>(E123/D123)*100</f>
        <v>#DIV/0!</v>
      </c>
    </row>
    <row r="124" spans="1:6" ht="15.75" customHeight="1" x14ac:dyDescent="0.3">
      <c r="A124" s="180">
        <v>4521</v>
      </c>
      <c r="B124" s="181" t="s">
        <v>187</v>
      </c>
      <c r="C124" s="251">
        <v>0</v>
      </c>
      <c r="D124" s="251">
        <v>0</v>
      </c>
      <c r="E124" s="251">
        <v>0</v>
      </c>
      <c r="F124" s="177"/>
    </row>
    <row r="125" spans="1:6" ht="15.75" customHeight="1" x14ac:dyDescent="0.3">
      <c r="A125" s="182">
        <v>43</v>
      </c>
      <c r="B125" s="183" t="s">
        <v>218</v>
      </c>
      <c r="C125" s="256">
        <f t="shared" ref="C125:E125" si="218">C126</f>
        <v>0</v>
      </c>
      <c r="D125" s="256">
        <f t="shared" si="218"/>
        <v>0</v>
      </c>
      <c r="E125" s="256">
        <f t="shared" si="218"/>
        <v>0</v>
      </c>
      <c r="F125" s="153" t="e">
        <f t="shared" ref="F125:F127" si="219">(E125/D125)*100</f>
        <v>#DIV/0!</v>
      </c>
    </row>
    <row r="126" spans="1:6" ht="15.75" customHeight="1" x14ac:dyDescent="0.3">
      <c r="A126" s="151">
        <v>32</v>
      </c>
      <c r="B126" s="152" t="s">
        <v>132</v>
      </c>
      <c r="C126" s="253">
        <f t="shared" ref="C126:E126" si="220">C127+C132</f>
        <v>0</v>
      </c>
      <c r="D126" s="253">
        <f t="shared" si="220"/>
        <v>0</v>
      </c>
      <c r="E126" s="253">
        <f t="shared" si="220"/>
        <v>0</v>
      </c>
      <c r="F126" s="153" t="e">
        <f t="shared" si="219"/>
        <v>#DIV/0!</v>
      </c>
    </row>
    <row r="127" spans="1:6" ht="15.75" customHeight="1" x14ac:dyDescent="0.3">
      <c r="A127" s="151">
        <v>322</v>
      </c>
      <c r="B127" s="152" t="s">
        <v>138</v>
      </c>
      <c r="C127" s="253">
        <f t="shared" ref="C127:E127" si="221">SUM(C128:C131)</f>
        <v>0</v>
      </c>
      <c r="D127" s="253">
        <f t="shared" si="221"/>
        <v>0</v>
      </c>
      <c r="E127" s="253">
        <f t="shared" si="221"/>
        <v>0</v>
      </c>
      <c r="F127" s="153" t="e">
        <f t="shared" si="219"/>
        <v>#DIV/0!</v>
      </c>
    </row>
    <row r="128" spans="1:6" ht="15.75" customHeight="1" x14ac:dyDescent="0.3">
      <c r="A128" s="162">
        <v>3221</v>
      </c>
      <c r="B128" s="163" t="s">
        <v>139</v>
      </c>
      <c r="C128" s="246">
        <v>0</v>
      </c>
      <c r="D128" s="246">
        <v>0</v>
      </c>
      <c r="E128" s="246">
        <v>0</v>
      </c>
      <c r="F128" s="164"/>
    </row>
    <row r="129" spans="1:6" ht="15.75" customHeight="1" x14ac:dyDescent="0.3">
      <c r="A129" s="162">
        <v>3222</v>
      </c>
      <c r="B129" s="163" t="s">
        <v>140</v>
      </c>
      <c r="C129" s="246">
        <v>0</v>
      </c>
      <c r="D129" s="246">
        <v>0</v>
      </c>
      <c r="E129" s="246">
        <v>0</v>
      </c>
      <c r="F129" s="164"/>
    </row>
    <row r="130" spans="1:6" ht="15.75" customHeight="1" x14ac:dyDescent="0.3">
      <c r="A130" s="162">
        <v>3223</v>
      </c>
      <c r="B130" s="163" t="s">
        <v>141</v>
      </c>
      <c r="C130" s="246">
        <v>0</v>
      </c>
      <c r="D130" s="246">
        <v>0</v>
      </c>
      <c r="E130" s="246">
        <v>0</v>
      </c>
      <c r="F130" s="164"/>
    </row>
    <row r="131" spans="1:6" ht="15.75" customHeight="1" x14ac:dyDescent="0.3">
      <c r="A131" s="162">
        <v>3224</v>
      </c>
      <c r="B131" s="163" t="s">
        <v>142</v>
      </c>
      <c r="C131" s="246">
        <v>0</v>
      </c>
      <c r="D131" s="246">
        <v>0</v>
      </c>
      <c r="E131" s="246">
        <v>0</v>
      </c>
      <c r="F131" s="164"/>
    </row>
    <row r="132" spans="1:6" ht="15.75" customHeight="1" x14ac:dyDescent="0.3">
      <c r="A132" s="151">
        <v>323</v>
      </c>
      <c r="B132" s="152" t="s">
        <v>145</v>
      </c>
      <c r="C132" s="253">
        <f t="shared" ref="C132:E132" si="222">SUM(C133:C135)</f>
        <v>0</v>
      </c>
      <c r="D132" s="253">
        <f t="shared" si="222"/>
        <v>0</v>
      </c>
      <c r="E132" s="253">
        <f t="shared" si="222"/>
        <v>0</v>
      </c>
      <c r="F132" s="153" t="e">
        <f>(E132/D132)*100</f>
        <v>#DIV/0!</v>
      </c>
    </row>
    <row r="133" spans="1:6" ht="15.75" customHeight="1" x14ac:dyDescent="0.3">
      <c r="A133" s="162">
        <v>3232</v>
      </c>
      <c r="B133" s="163" t="s">
        <v>147</v>
      </c>
      <c r="C133" s="246">
        <v>0</v>
      </c>
      <c r="D133" s="246">
        <v>0</v>
      </c>
      <c r="E133" s="246">
        <v>0</v>
      </c>
      <c r="F133" s="164"/>
    </row>
    <row r="134" spans="1:6" ht="15.75" customHeight="1" x14ac:dyDescent="0.3">
      <c r="A134" s="162">
        <v>3237</v>
      </c>
      <c r="B134" s="163" t="s">
        <v>152</v>
      </c>
      <c r="C134" s="246">
        <v>0</v>
      </c>
      <c r="D134" s="246">
        <v>0</v>
      </c>
      <c r="E134" s="246">
        <v>0</v>
      </c>
      <c r="F134" s="164"/>
    </row>
    <row r="135" spans="1:6" ht="15.75" customHeight="1" x14ac:dyDescent="0.3">
      <c r="A135" s="180">
        <v>3239</v>
      </c>
      <c r="B135" s="181" t="s">
        <v>154</v>
      </c>
      <c r="C135" s="251">
        <v>0</v>
      </c>
      <c r="D135" s="251">
        <v>0</v>
      </c>
      <c r="E135" s="251">
        <v>0</v>
      </c>
      <c r="F135" s="177"/>
    </row>
    <row r="136" spans="1:6" ht="15.75" customHeight="1" x14ac:dyDescent="0.3">
      <c r="A136" s="182">
        <v>52</v>
      </c>
      <c r="B136" s="183" t="s">
        <v>220</v>
      </c>
      <c r="C136" s="256">
        <f t="shared" ref="C136:E136" si="223">C137+C149+C155</f>
        <v>0</v>
      </c>
      <c r="D136" s="256">
        <f t="shared" si="223"/>
        <v>0</v>
      </c>
      <c r="E136" s="256">
        <f t="shared" si="223"/>
        <v>0</v>
      </c>
      <c r="F136" s="153" t="e">
        <f t="shared" ref="F136:F138" si="224">(E136/D136)*100</f>
        <v>#DIV/0!</v>
      </c>
    </row>
    <row r="137" spans="1:6" ht="15.75" customHeight="1" x14ac:dyDescent="0.3">
      <c r="A137" s="151">
        <v>32</v>
      </c>
      <c r="B137" s="152" t="s">
        <v>132</v>
      </c>
      <c r="C137" s="253">
        <f t="shared" ref="C137:E137" si="225">C138+C143+C146</f>
        <v>0</v>
      </c>
      <c r="D137" s="253">
        <f t="shared" si="225"/>
        <v>0</v>
      </c>
      <c r="E137" s="253">
        <f t="shared" si="225"/>
        <v>0</v>
      </c>
      <c r="F137" s="153" t="e">
        <f t="shared" si="224"/>
        <v>#DIV/0!</v>
      </c>
    </row>
    <row r="138" spans="1:6" ht="15.75" customHeight="1" x14ac:dyDescent="0.3">
      <c r="A138" s="151">
        <v>322</v>
      </c>
      <c r="B138" s="152" t="s">
        <v>138</v>
      </c>
      <c r="C138" s="253">
        <f t="shared" ref="C138:E138" si="226">SUM(C139:C142)</f>
        <v>0</v>
      </c>
      <c r="D138" s="253">
        <f t="shared" si="226"/>
        <v>0</v>
      </c>
      <c r="E138" s="253">
        <f t="shared" si="226"/>
        <v>0</v>
      </c>
      <c r="F138" s="153" t="e">
        <f t="shared" si="224"/>
        <v>#DIV/0!</v>
      </c>
    </row>
    <row r="139" spans="1:6" ht="15.75" customHeight="1" x14ac:dyDescent="0.3">
      <c r="A139" s="162">
        <v>3221</v>
      </c>
      <c r="B139" s="163" t="s">
        <v>139</v>
      </c>
      <c r="C139" s="246">
        <v>0</v>
      </c>
      <c r="D139" s="246">
        <v>0</v>
      </c>
      <c r="E139" s="246">
        <v>0</v>
      </c>
      <c r="F139" s="164"/>
    </row>
    <row r="140" spans="1:6" ht="15.75" customHeight="1" x14ac:dyDescent="0.3">
      <c r="A140" s="162">
        <v>3222</v>
      </c>
      <c r="B140" s="163" t="s">
        <v>140</v>
      </c>
      <c r="C140" s="246">
        <v>0</v>
      </c>
      <c r="D140" s="246">
        <v>0</v>
      </c>
      <c r="E140" s="246">
        <v>0</v>
      </c>
      <c r="F140" s="164"/>
    </row>
    <row r="141" spans="1:6" ht="15.75" customHeight="1" x14ac:dyDescent="0.3">
      <c r="A141" s="162">
        <v>3223</v>
      </c>
      <c r="B141" s="163" t="s">
        <v>141</v>
      </c>
      <c r="C141" s="246">
        <v>0</v>
      </c>
      <c r="D141" s="246">
        <v>0</v>
      </c>
      <c r="E141" s="246">
        <v>0</v>
      </c>
      <c r="F141" s="164"/>
    </row>
    <row r="142" spans="1:6" ht="15.75" customHeight="1" x14ac:dyDescent="0.3">
      <c r="A142" s="162">
        <v>3224</v>
      </c>
      <c r="B142" s="163" t="s">
        <v>142</v>
      </c>
      <c r="C142" s="246">
        <v>0</v>
      </c>
      <c r="D142" s="246">
        <v>0</v>
      </c>
      <c r="E142" s="246">
        <v>0</v>
      </c>
      <c r="F142" s="164"/>
    </row>
    <row r="143" spans="1:6" ht="15.75" customHeight="1" x14ac:dyDescent="0.3">
      <c r="A143" s="151">
        <v>323</v>
      </c>
      <c r="B143" s="152" t="s">
        <v>145</v>
      </c>
      <c r="C143" s="253">
        <f t="shared" ref="C143:E143" si="227">SUM(C144:C145)</f>
        <v>0</v>
      </c>
      <c r="D143" s="253">
        <f t="shared" si="227"/>
        <v>0</v>
      </c>
      <c r="E143" s="253">
        <f t="shared" si="227"/>
        <v>0</v>
      </c>
      <c r="F143" s="153" t="e">
        <f>(E143/D143)*100</f>
        <v>#DIV/0!</v>
      </c>
    </row>
    <row r="144" spans="1:6" ht="15.75" customHeight="1" x14ac:dyDescent="0.3">
      <c r="A144" s="162">
        <v>3232</v>
      </c>
      <c r="B144" s="163" t="s">
        <v>147</v>
      </c>
      <c r="C144" s="246">
        <v>0</v>
      </c>
      <c r="D144" s="246">
        <v>0</v>
      </c>
      <c r="E144" s="246">
        <v>0</v>
      </c>
      <c r="F144" s="164"/>
    </row>
    <row r="145" spans="1:6" ht="15.75" customHeight="1" x14ac:dyDescent="0.3">
      <c r="A145" s="162">
        <v>3239</v>
      </c>
      <c r="B145" s="163" t="s">
        <v>154</v>
      </c>
      <c r="C145" s="246">
        <v>0</v>
      </c>
      <c r="D145" s="246">
        <v>0</v>
      </c>
      <c r="E145" s="246">
        <v>0</v>
      </c>
      <c r="F145" s="164"/>
    </row>
    <row r="146" spans="1:6" ht="15.75" customHeight="1" x14ac:dyDescent="0.3">
      <c r="A146" s="151">
        <v>329</v>
      </c>
      <c r="B146" s="152" t="s">
        <v>163</v>
      </c>
      <c r="C146" s="253">
        <f t="shared" ref="C146:E146" si="228">SUM(C147:C148)</f>
        <v>0</v>
      </c>
      <c r="D146" s="253">
        <f t="shared" si="228"/>
        <v>0</v>
      </c>
      <c r="E146" s="253">
        <f t="shared" si="228"/>
        <v>0</v>
      </c>
      <c r="F146" s="153" t="e">
        <f>(E146/D146)*100</f>
        <v>#DIV/0!</v>
      </c>
    </row>
    <row r="147" spans="1:6" ht="15.75" customHeight="1" x14ac:dyDescent="0.3">
      <c r="A147" s="162">
        <v>3291</v>
      </c>
      <c r="B147" s="89" t="s">
        <v>157</v>
      </c>
      <c r="C147" s="246">
        <v>0</v>
      </c>
      <c r="D147" s="246">
        <v>0</v>
      </c>
      <c r="E147" s="246">
        <v>0</v>
      </c>
      <c r="F147" s="164"/>
    </row>
    <row r="148" spans="1:6" ht="15.75" customHeight="1" x14ac:dyDescent="0.3">
      <c r="A148" s="162">
        <v>3292</v>
      </c>
      <c r="B148" s="163" t="s">
        <v>158</v>
      </c>
      <c r="C148" s="246">
        <v>0</v>
      </c>
      <c r="D148" s="246">
        <v>0</v>
      </c>
      <c r="E148" s="246">
        <v>0</v>
      </c>
      <c r="F148" s="164"/>
    </row>
    <row r="149" spans="1:6" ht="15.75" customHeight="1" x14ac:dyDescent="0.3">
      <c r="A149" s="151">
        <v>42</v>
      </c>
      <c r="B149" s="152" t="s">
        <v>174</v>
      </c>
      <c r="C149" s="253">
        <f t="shared" ref="C149:E149" si="229">C150+C153</f>
        <v>0</v>
      </c>
      <c r="D149" s="253">
        <f t="shared" si="229"/>
        <v>0</v>
      </c>
      <c r="E149" s="253">
        <f t="shared" si="229"/>
        <v>0</v>
      </c>
      <c r="F149" s="153" t="e">
        <f t="shared" ref="F149:F150" si="230">(E149/D149)*100</f>
        <v>#DIV/0!</v>
      </c>
    </row>
    <row r="150" spans="1:6" ht="15.75" customHeight="1" x14ac:dyDescent="0.3">
      <c r="A150" s="151">
        <v>422</v>
      </c>
      <c r="B150" s="152" t="s">
        <v>175</v>
      </c>
      <c r="C150" s="253">
        <f t="shared" ref="C150:E150" si="231">SUM(C151:C152)</f>
        <v>0</v>
      </c>
      <c r="D150" s="253">
        <f t="shared" si="231"/>
        <v>0</v>
      </c>
      <c r="E150" s="253">
        <f t="shared" si="231"/>
        <v>0</v>
      </c>
      <c r="F150" s="153" t="e">
        <f t="shared" si="230"/>
        <v>#DIV/0!</v>
      </c>
    </row>
    <row r="151" spans="1:6" ht="15.75" customHeight="1" x14ac:dyDescent="0.3">
      <c r="A151" s="162">
        <v>4225</v>
      </c>
      <c r="B151" s="163" t="s">
        <v>180</v>
      </c>
      <c r="C151" s="246">
        <v>0</v>
      </c>
      <c r="D151" s="246">
        <v>0</v>
      </c>
      <c r="E151" s="246">
        <v>0</v>
      </c>
      <c r="F151" s="164"/>
    </row>
    <row r="152" spans="1:6" ht="15.75" customHeight="1" x14ac:dyDescent="0.3">
      <c r="A152" s="162">
        <v>4227</v>
      </c>
      <c r="B152" s="163" t="s">
        <v>182</v>
      </c>
      <c r="C152" s="246">
        <v>0</v>
      </c>
      <c r="D152" s="246">
        <v>0</v>
      </c>
      <c r="E152" s="246">
        <v>0</v>
      </c>
      <c r="F152" s="164"/>
    </row>
    <row r="153" spans="1:6" ht="15.75" customHeight="1" x14ac:dyDescent="0.3">
      <c r="A153" s="151">
        <v>425</v>
      </c>
      <c r="B153" s="152" t="s">
        <v>228</v>
      </c>
      <c r="C153" s="253">
        <f t="shared" ref="C153:E153" si="232">C154</f>
        <v>0</v>
      </c>
      <c r="D153" s="253">
        <f t="shared" si="232"/>
        <v>0</v>
      </c>
      <c r="E153" s="253">
        <f t="shared" si="232"/>
        <v>0</v>
      </c>
      <c r="F153" s="153" t="e">
        <f>(E153/D153)*100</f>
        <v>#DIV/0!</v>
      </c>
    </row>
    <row r="154" spans="1:6" ht="15.75" customHeight="1" x14ac:dyDescent="0.3">
      <c r="A154" s="162">
        <v>4252</v>
      </c>
      <c r="B154" s="163" t="s">
        <v>120</v>
      </c>
      <c r="C154" s="246"/>
      <c r="D154" s="246"/>
      <c r="E154" s="246"/>
      <c r="F154" s="164"/>
    </row>
    <row r="155" spans="1:6" ht="15.75" customHeight="1" x14ac:dyDescent="0.3">
      <c r="A155" s="151">
        <v>45</v>
      </c>
      <c r="B155" s="152" t="s">
        <v>227</v>
      </c>
      <c r="C155" s="253">
        <f t="shared" ref="C155:E156" si="233">C156</f>
        <v>0</v>
      </c>
      <c r="D155" s="253">
        <f t="shared" si="233"/>
        <v>0</v>
      </c>
      <c r="E155" s="253">
        <f t="shared" si="233"/>
        <v>0</v>
      </c>
      <c r="F155" s="153" t="e">
        <f t="shared" ref="F155:F156" si="234">(E155/D155)*100</f>
        <v>#DIV/0!</v>
      </c>
    </row>
    <row r="156" spans="1:6" ht="15.75" customHeight="1" x14ac:dyDescent="0.3">
      <c r="A156" s="151">
        <v>454</v>
      </c>
      <c r="B156" s="152" t="s">
        <v>188</v>
      </c>
      <c r="C156" s="253">
        <f t="shared" si="233"/>
        <v>0</v>
      </c>
      <c r="D156" s="253">
        <f t="shared" si="233"/>
        <v>0</v>
      </c>
      <c r="E156" s="253">
        <f t="shared" si="233"/>
        <v>0</v>
      </c>
      <c r="F156" s="153" t="e">
        <f t="shared" si="234"/>
        <v>#DIV/0!</v>
      </c>
    </row>
    <row r="157" spans="1:6" ht="15.75" customHeight="1" x14ac:dyDescent="0.3">
      <c r="A157" s="180">
        <v>4541</v>
      </c>
      <c r="B157" s="181" t="s">
        <v>188</v>
      </c>
      <c r="C157" s="251">
        <v>0</v>
      </c>
      <c r="D157" s="251">
        <v>0</v>
      </c>
      <c r="E157" s="251">
        <v>0</v>
      </c>
      <c r="F157" s="177"/>
    </row>
    <row r="158" spans="1:6" ht="15.75" customHeight="1" x14ac:dyDescent="0.3">
      <c r="A158" s="182">
        <v>61</v>
      </c>
      <c r="B158" s="183" t="s">
        <v>222</v>
      </c>
      <c r="C158" s="256">
        <f t="shared" ref="C158:E160" si="235">C159</f>
        <v>0</v>
      </c>
      <c r="D158" s="256">
        <f t="shared" si="235"/>
        <v>0</v>
      </c>
      <c r="E158" s="256">
        <f t="shared" si="235"/>
        <v>0</v>
      </c>
      <c r="F158" s="153" t="e">
        <f t="shared" ref="F158:F160" si="236">(E158/D158)*100</f>
        <v>#DIV/0!</v>
      </c>
    </row>
    <row r="159" spans="1:6" ht="15.75" customHeight="1" x14ac:dyDescent="0.3">
      <c r="A159" s="151">
        <v>32</v>
      </c>
      <c r="B159" s="152" t="s">
        <v>132</v>
      </c>
      <c r="C159" s="253">
        <f t="shared" si="235"/>
        <v>0</v>
      </c>
      <c r="D159" s="253">
        <f t="shared" si="235"/>
        <v>0</v>
      </c>
      <c r="E159" s="253">
        <f t="shared" si="235"/>
        <v>0</v>
      </c>
      <c r="F159" s="153" t="e">
        <f t="shared" si="236"/>
        <v>#DIV/0!</v>
      </c>
    </row>
    <row r="160" spans="1:6" ht="15.75" customHeight="1" x14ac:dyDescent="0.3">
      <c r="A160" s="151">
        <v>329</v>
      </c>
      <c r="B160" s="152" t="s">
        <v>163</v>
      </c>
      <c r="C160" s="253">
        <f t="shared" si="235"/>
        <v>0</v>
      </c>
      <c r="D160" s="253">
        <f t="shared" si="235"/>
        <v>0</v>
      </c>
      <c r="E160" s="253">
        <f t="shared" si="235"/>
        <v>0</v>
      </c>
      <c r="F160" s="153" t="e">
        <f t="shared" si="236"/>
        <v>#DIV/0!</v>
      </c>
    </row>
    <row r="161" spans="1:6" ht="15.75" customHeight="1" x14ac:dyDescent="0.3">
      <c r="A161" s="162">
        <v>3299</v>
      </c>
      <c r="B161" s="163" t="s">
        <v>163</v>
      </c>
      <c r="C161" s="246">
        <v>0</v>
      </c>
      <c r="D161" s="246">
        <v>0</v>
      </c>
      <c r="E161" s="246">
        <v>0</v>
      </c>
      <c r="F161" s="164"/>
    </row>
    <row r="162" spans="1:6" ht="15.75" customHeight="1" x14ac:dyDescent="0.3">
      <c r="A162" s="203"/>
      <c r="B162" s="110" t="s">
        <v>231</v>
      </c>
      <c r="C162" s="27">
        <f t="shared" ref="C162:E162" si="237">C18+C28+C57</f>
        <v>2244932</v>
      </c>
      <c r="D162" s="27">
        <f t="shared" si="237"/>
        <v>2244932</v>
      </c>
      <c r="E162" s="27">
        <f t="shared" si="237"/>
        <v>1225450.23</v>
      </c>
      <c r="F162" s="204"/>
    </row>
    <row r="163" spans="1:6" ht="15.75" customHeight="1" x14ac:dyDescent="0.3">
      <c r="A163" s="203"/>
      <c r="B163" s="114" t="s">
        <v>232</v>
      </c>
      <c r="C163" s="205">
        <f t="shared" ref="C163:E163" si="238">C62+C71</f>
        <v>46281</v>
      </c>
      <c r="D163" s="205">
        <f t="shared" si="238"/>
        <v>46281</v>
      </c>
      <c r="E163" s="205">
        <f t="shared" si="238"/>
        <v>11188.75</v>
      </c>
      <c r="F163" s="204"/>
    </row>
    <row r="164" spans="1:6" ht="15.75" customHeight="1" x14ac:dyDescent="0.3">
      <c r="A164" s="206"/>
      <c r="B164" s="207" t="s">
        <v>194</v>
      </c>
      <c r="C164" s="208">
        <f t="shared" ref="C164:E164" si="239">C162+C163</f>
        <v>2291213</v>
      </c>
      <c r="D164" s="208">
        <f t="shared" si="239"/>
        <v>2291213</v>
      </c>
      <c r="E164" s="208">
        <f t="shared" si="239"/>
        <v>1236638.98</v>
      </c>
      <c r="F164" s="209"/>
    </row>
  </sheetData>
  <mergeCells count="7">
    <mergeCell ref="W14:X14"/>
    <mergeCell ref="K14:L14"/>
    <mergeCell ref="M14:N14"/>
    <mergeCell ref="O14:P14"/>
    <mergeCell ref="Q14:R14"/>
    <mergeCell ref="S14:T14"/>
    <mergeCell ref="U14:V14"/>
  </mergeCells>
  <pageMargins left="0.70866141732283472" right="0.70866141732283472" top="0.27559055118110237" bottom="0.74803149606299213" header="0" footer="0"/>
  <pageSetup paperSize="9" scale="80" orientation="portrait" r:id="rId1"/>
  <rowBreaks count="2" manualBreakCount="2">
    <brk id="57" max="5" man="1"/>
    <brk id="11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DD6EE"/>
    <pageSetUpPr fitToPage="1"/>
  </sheetPr>
  <dimension ref="B1:N100"/>
  <sheetViews>
    <sheetView topLeftCell="A11" workbookViewId="0">
      <selection activeCell="B8" sqref="B8:F8"/>
    </sheetView>
  </sheetViews>
  <sheetFormatPr defaultColWidth="14.44140625" defaultRowHeight="15" customHeight="1" x14ac:dyDescent="0.3"/>
  <cols>
    <col min="1" max="1" width="8.6640625" customWidth="1"/>
    <col min="2" max="2" width="37.6640625" customWidth="1"/>
    <col min="3" max="6" width="25.33203125" customWidth="1"/>
    <col min="7" max="8" width="15.6640625" customWidth="1"/>
    <col min="9" max="14" width="8.6640625" customWidth="1"/>
  </cols>
  <sheetData>
    <row r="1" spans="2:12" ht="17.399999999999999" x14ac:dyDescent="0.3">
      <c r="B1" s="3"/>
      <c r="C1" s="3"/>
      <c r="D1" s="3"/>
      <c r="E1" s="3"/>
      <c r="F1" s="5"/>
      <c r="G1" s="5"/>
      <c r="H1" s="5"/>
    </row>
    <row r="2" spans="2:12" ht="15.75" customHeight="1" x14ac:dyDescent="0.3">
      <c r="B2" s="319" t="s">
        <v>233</v>
      </c>
      <c r="C2" s="320"/>
      <c r="D2" s="320"/>
      <c r="E2" s="320"/>
      <c r="F2" s="320"/>
      <c r="G2" s="320"/>
      <c r="H2" s="320"/>
    </row>
    <row r="3" spans="2:12" ht="17.399999999999999" x14ac:dyDescent="0.3">
      <c r="B3" s="3"/>
      <c r="C3" s="3"/>
      <c r="D3" s="3"/>
      <c r="E3" s="3"/>
      <c r="F3" s="5"/>
      <c r="G3" s="5"/>
      <c r="H3" s="5"/>
    </row>
    <row r="4" spans="2:12" ht="33.75" customHeight="1" x14ac:dyDescent="0.3">
      <c r="B4" s="19" t="s">
        <v>4</v>
      </c>
      <c r="C4" s="19" t="s">
        <v>34</v>
      </c>
      <c r="D4" s="19" t="s">
        <v>6</v>
      </c>
      <c r="E4" s="19" t="s">
        <v>7</v>
      </c>
      <c r="F4" s="19" t="s">
        <v>35</v>
      </c>
      <c r="G4" s="19" t="s">
        <v>9</v>
      </c>
      <c r="H4" s="19" t="s">
        <v>10</v>
      </c>
    </row>
    <row r="5" spans="2:12" ht="14.4" x14ac:dyDescent="0.3">
      <c r="B5" s="284">
        <v>1</v>
      </c>
      <c r="C5" s="287">
        <v>2</v>
      </c>
      <c r="D5" s="287">
        <v>3</v>
      </c>
      <c r="E5" s="287">
        <v>4</v>
      </c>
      <c r="F5" s="287">
        <v>5</v>
      </c>
      <c r="G5" s="287" t="s">
        <v>11</v>
      </c>
      <c r="H5" s="287" t="s">
        <v>12</v>
      </c>
      <c r="I5" s="286"/>
      <c r="J5" s="286"/>
      <c r="K5" s="286"/>
      <c r="L5" s="286"/>
    </row>
    <row r="6" spans="2:12" ht="14.4" x14ac:dyDescent="0.3">
      <c r="B6" s="28" t="s">
        <v>234</v>
      </c>
      <c r="C6" s="210">
        <f t="shared" ref="C6:F6" si="0">C7+C10+C12+C15+C19</f>
        <v>1108387.1763899399</v>
      </c>
      <c r="D6" s="210">
        <f t="shared" si="0"/>
        <v>2298513</v>
      </c>
      <c r="E6" s="210">
        <f t="shared" si="0"/>
        <v>2298513</v>
      </c>
      <c r="F6" s="210">
        <f t="shared" si="0"/>
        <v>1251165.78</v>
      </c>
      <c r="G6" s="210">
        <f t="shared" ref="G6:G7" si="1">F6/C6*100</f>
        <v>112.88165423161026</v>
      </c>
      <c r="H6" s="210">
        <f t="shared" ref="H6:H7" si="2">F6/E6*100</f>
        <v>54.433704747373632</v>
      </c>
      <c r="I6" s="286"/>
      <c r="J6" s="286"/>
      <c r="K6" s="286"/>
      <c r="L6" s="286"/>
    </row>
    <row r="7" spans="2:12" ht="14.4" x14ac:dyDescent="0.3">
      <c r="B7" s="28" t="s">
        <v>235</v>
      </c>
      <c r="C7" s="210">
        <f t="shared" ref="C7:F7" si="3">C8+C9</f>
        <v>1102677.5963899398</v>
      </c>
      <c r="D7" s="210">
        <f t="shared" si="3"/>
        <v>2291213</v>
      </c>
      <c r="E7" s="210">
        <f t="shared" si="3"/>
        <v>2291213</v>
      </c>
      <c r="F7" s="210">
        <f t="shared" si="3"/>
        <v>1236638.98</v>
      </c>
      <c r="G7" s="210">
        <f t="shared" si="1"/>
        <v>112.14873540993639</v>
      </c>
      <c r="H7" s="210">
        <f t="shared" si="2"/>
        <v>53.973112931883684</v>
      </c>
      <c r="I7" s="286"/>
      <c r="J7" s="286"/>
      <c r="K7" s="286"/>
      <c r="L7" s="286"/>
    </row>
    <row r="8" spans="2:12" ht="14.4" x14ac:dyDescent="0.3">
      <c r="B8" s="211" t="s">
        <v>236</v>
      </c>
      <c r="C8" s="289">
        <f>' Račun prihoda i rashoda'!G81</f>
        <v>1102677.5963899398</v>
      </c>
      <c r="D8" s="289">
        <f>' Račun prihoda i rashoda'!H81</f>
        <v>2291213</v>
      </c>
      <c r="E8" s="289">
        <f>' Račun prihoda i rashoda'!I81</f>
        <v>2291213</v>
      </c>
      <c r="F8" s="289">
        <f>' Račun prihoda i rashoda'!J81</f>
        <v>1236638.98</v>
      </c>
      <c r="G8" s="288"/>
      <c r="H8" s="288"/>
      <c r="I8" s="286"/>
      <c r="J8" s="286"/>
      <c r="K8" s="286"/>
      <c r="L8" s="286"/>
    </row>
    <row r="9" spans="2:12" ht="14.4" x14ac:dyDescent="0.3">
      <c r="B9" s="38" t="s">
        <v>237</v>
      </c>
      <c r="C9" s="289"/>
      <c r="D9" s="289"/>
      <c r="E9" s="289"/>
      <c r="F9" s="288"/>
      <c r="G9" s="288"/>
      <c r="H9" s="288"/>
      <c r="I9" s="286"/>
      <c r="J9" s="286"/>
      <c r="K9" s="286"/>
      <c r="L9" s="286"/>
    </row>
    <row r="10" spans="2:12" ht="14.4" x14ac:dyDescent="0.3">
      <c r="B10" s="28" t="s">
        <v>238</v>
      </c>
      <c r="C10" s="285">
        <f t="shared" ref="C10:F10" si="4">C11</f>
        <v>5709.58</v>
      </c>
      <c r="D10" s="285">
        <f t="shared" si="4"/>
        <v>7300</v>
      </c>
      <c r="E10" s="285">
        <f t="shared" si="4"/>
        <v>7300</v>
      </c>
      <c r="F10" s="285">
        <f t="shared" si="4"/>
        <v>11451.2</v>
      </c>
      <c r="G10" s="210">
        <f>F10/C10*100</f>
        <v>200.56116211700336</v>
      </c>
      <c r="H10" s="210">
        <f>F10/E10*100</f>
        <v>156.86575342465753</v>
      </c>
      <c r="I10" s="286"/>
      <c r="J10" s="286"/>
      <c r="K10" s="286"/>
      <c r="L10" s="286"/>
    </row>
    <row r="11" spans="2:12" ht="14.4" x14ac:dyDescent="0.3">
      <c r="B11" s="212" t="s">
        <v>239</v>
      </c>
      <c r="C11" s="289">
        <f>' Račun prihoda i rashoda'!G73</f>
        <v>5709.58</v>
      </c>
      <c r="D11" s="289">
        <f>' Račun prihoda i rashoda'!H73</f>
        <v>7300</v>
      </c>
      <c r="E11" s="289">
        <f>' Račun prihoda i rashoda'!I73</f>
        <v>7300</v>
      </c>
      <c r="F11" s="289">
        <f>' Račun prihoda i rashoda'!J73</f>
        <v>11451.2</v>
      </c>
      <c r="G11" s="288"/>
      <c r="H11" s="288"/>
      <c r="I11" s="286"/>
      <c r="J11" s="286"/>
      <c r="K11" s="286"/>
      <c r="L11" s="286"/>
    </row>
    <row r="12" spans="2:12" ht="14.4" x14ac:dyDescent="0.3">
      <c r="B12" s="28" t="s">
        <v>240</v>
      </c>
      <c r="C12" s="285">
        <f t="shared" ref="C12:F12" si="5">C13+C14</f>
        <v>0</v>
      </c>
      <c r="D12" s="285">
        <f t="shared" si="5"/>
        <v>0</v>
      </c>
      <c r="E12" s="285">
        <f t="shared" si="5"/>
        <v>0</v>
      </c>
      <c r="F12" s="285">
        <f t="shared" si="5"/>
        <v>0</v>
      </c>
      <c r="G12" s="210" t="e">
        <f>F12/C12*100</f>
        <v>#DIV/0!</v>
      </c>
      <c r="H12" s="210" t="e">
        <f>F12/E12*100</f>
        <v>#DIV/0!</v>
      </c>
      <c r="I12" s="286"/>
      <c r="J12" s="286"/>
      <c r="K12" s="286"/>
      <c r="L12" s="286"/>
    </row>
    <row r="13" spans="2:12" ht="14.4" x14ac:dyDescent="0.3">
      <c r="B13" s="213" t="s">
        <v>241</v>
      </c>
      <c r="C13" s="289"/>
      <c r="D13" s="289"/>
      <c r="E13" s="291"/>
      <c r="F13" s="288"/>
      <c r="G13" s="288"/>
      <c r="H13" s="288"/>
      <c r="I13" s="286"/>
      <c r="J13" s="286"/>
      <c r="K13" s="286"/>
      <c r="L13" s="286"/>
    </row>
    <row r="14" spans="2:12" ht="14.4" x14ac:dyDescent="0.3">
      <c r="B14" s="213" t="s">
        <v>242</v>
      </c>
      <c r="C14" s="289"/>
      <c r="D14" s="289"/>
      <c r="E14" s="291"/>
      <c r="F14" s="288"/>
      <c r="G14" s="288"/>
      <c r="H14" s="288"/>
      <c r="I14" s="286"/>
      <c r="J14" s="286"/>
      <c r="K14" s="286"/>
      <c r="L14" s="286"/>
    </row>
    <row r="15" spans="2:12" ht="14.4" x14ac:dyDescent="0.3">
      <c r="B15" s="28" t="s">
        <v>243</v>
      </c>
      <c r="C15" s="285">
        <f t="shared" ref="C15:F15" si="6">C16+C17+C18</f>
        <v>0</v>
      </c>
      <c r="D15" s="285">
        <f t="shared" si="6"/>
        <v>0</v>
      </c>
      <c r="E15" s="285">
        <f t="shared" si="6"/>
        <v>0</v>
      </c>
      <c r="F15" s="285">
        <f t="shared" si="6"/>
        <v>0</v>
      </c>
      <c r="G15" s="210" t="e">
        <f>F15/C15*100</f>
        <v>#DIV/0!</v>
      </c>
      <c r="H15" s="210" t="e">
        <f>F15/E15*100</f>
        <v>#DIV/0!</v>
      </c>
      <c r="I15" s="286"/>
      <c r="J15" s="286"/>
      <c r="K15" s="286"/>
      <c r="L15" s="286"/>
    </row>
    <row r="16" spans="2:12" ht="14.4" x14ac:dyDescent="0.3">
      <c r="B16" s="38" t="s">
        <v>244</v>
      </c>
      <c r="C16" s="289"/>
      <c r="D16" s="289"/>
      <c r="E16" s="291"/>
      <c r="F16" s="288"/>
      <c r="G16" s="288"/>
      <c r="H16" s="288"/>
      <c r="I16" s="286"/>
      <c r="J16" s="286"/>
      <c r="K16" s="286"/>
      <c r="L16" s="286"/>
    </row>
    <row r="17" spans="2:14" ht="14.4" x14ac:dyDescent="0.3">
      <c r="B17" s="213" t="s">
        <v>245</v>
      </c>
      <c r="C17" s="289"/>
      <c r="D17" s="289"/>
      <c r="E17" s="291"/>
      <c r="F17" s="288"/>
      <c r="G17" s="288"/>
      <c r="H17" s="288"/>
      <c r="I17" s="286"/>
      <c r="J17" s="286"/>
      <c r="K17" s="286"/>
      <c r="L17" s="286"/>
    </row>
    <row r="18" spans="2:14" ht="24" customHeight="1" x14ac:dyDescent="0.3">
      <c r="B18" s="214" t="s">
        <v>246</v>
      </c>
      <c r="C18" s="289"/>
      <c r="D18" s="289"/>
      <c r="E18" s="291"/>
      <c r="F18" s="288"/>
      <c r="G18" s="288"/>
      <c r="H18" s="288"/>
      <c r="I18" s="286"/>
      <c r="J18" s="286"/>
      <c r="K18" s="286"/>
      <c r="L18" s="286"/>
    </row>
    <row r="19" spans="2:14" ht="15.75" customHeight="1" x14ac:dyDescent="0.3">
      <c r="B19" s="28" t="s">
        <v>247</v>
      </c>
      <c r="C19" s="285">
        <f t="shared" ref="C19:F19" si="7">C20</f>
        <v>0</v>
      </c>
      <c r="D19" s="285">
        <f t="shared" si="7"/>
        <v>0</v>
      </c>
      <c r="E19" s="285">
        <f t="shared" si="7"/>
        <v>0</v>
      </c>
      <c r="F19" s="285">
        <f t="shared" si="7"/>
        <v>3075.6</v>
      </c>
      <c r="G19" s="210" t="e">
        <f>F19/C19*100</f>
        <v>#DIV/0!</v>
      </c>
      <c r="H19" s="210" t="e">
        <f>F19/E19*100</f>
        <v>#DIV/0!</v>
      </c>
      <c r="I19" s="286"/>
      <c r="J19" s="286"/>
      <c r="K19" s="286"/>
      <c r="L19" s="286"/>
      <c r="N19" t="s">
        <v>248</v>
      </c>
    </row>
    <row r="20" spans="2:14" ht="14.4" x14ac:dyDescent="0.3">
      <c r="B20" s="215" t="s">
        <v>249</v>
      </c>
      <c r="C20" s="289">
        <f>' Račun prihoda i rashoda'!G78</f>
        <v>0</v>
      </c>
      <c r="D20" s="289">
        <f>' Račun prihoda i rashoda'!H78</f>
        <v>0</v>
      </c>
      <c r="E20" s="289">
        <f>' Račun prihoda i rashoda'!I78</f>
        <v>0</v>
      </c>
      <c r="F20" s="289">
        <f>' Račun prihoda i rashoda'!J78</f>
        <v>3075.6</v>
      </c>
      <c r="G20" s="288"/>
      <c r="H20" s="288"/>
      <c r="I20" s="286"/>
      <c r="J20" s="286"/>
      <c r="K20" s="286"/>
      <c r="L20" s="286"/>
    </row>
    <row r="21" spans="2:14" ht="15.75" customHeight="1" x14ac:dyDescent="0.3">
      <c r="B21" s="216"/>
      <c r="C21" s="294"/>
      <c r="D21" s="294"/>
      <c r="E21" s="294"/>
      <c r="F21" s="295"/>
      <c r="G21" s="295"/>
      <c r="H21" s="295"/>
      <c r="I21" s="286"/>
      <c r="J21" s="286"/>
      <c r="K21" s="286"/>
      <c r="L21" s="296"/>
    </row>
    <row r="22" spans="2:14" ht="15.75" customHeight="1" x14ac:dyDescent="0.3">
      <c r="B22" s="217" t="s">
        <v>250</v>
      </c>
      <c r="C22" s="297">
        <f t="shared" ref="C22:F22" si="8">C23+C26+C28+C31+C35</f>
        <v>1107202.7924878891</v>
      </c>
      <c r="D22" s="297">
        <f t="shared" si="8"/>
        <v>2298513</v>
      </c>
      <c r="E22" s="297">
        <f t="shared" si="8"/>
        <v>2298513</v>
      </c>
      <c r="F22" s="297">
        <f t="shared" si="8"/>
        <v>1243624.75</v>
      </c>
      <c r="G22" s="218">
        <f t="shared" ref="G22:G23" si="9">F22/C22*100</f>
        <v>112.32131624285107</v>
      </c>
      <c r="H22" s="218">
        <f t="shared" ref="H22:H23" si="10">F22/E22*100</f>
        <v>54.10562176502809</v>
      </c>
      <c r="I22" s="286"/>
      <c r="J22" s="286"/>
      <c r="K22" s="286"/>
      <c r="L22" s="286"/>
    </row>
    <row r="23" spans="2:14" ht="15.75" customHeight="1" x14ac:dyDescent="0.3">
      <c r="B23" s="28" t="s">
        <v>235</v>
      </c>
      <c r="C23" s="285">
        <f t="shared" ref="C23:F23" si="11">C24+C25</f>
        <v>1102677.5963899395</v>
      </c>
      <c r="D23" s="285">
        <f t="shared" si="11"/>
        <v>2291213</v>
      </c>
      <c r="E23" s="285">
        <f t="shared" si="11"/>
        <v>2291213</v>
      </c>
      <c r="F23" s="285">
        <f t="shared" si="11"/>
        <v>1236638.98</v>
      </c>
      <c r="G23" s="210">
        <f t="shared" si="9"/>
        <v>112.14873540993642</v>
      </c>
      <c r="H23" s="210">
        <f t="shared" si="10"/>
        <v>53.973112931883684</v>
      </c>
      <c r="I23" s="286"/>
      <c r="J23" s="286"/>
      <c r="K23" s="286"/>
      <c r="L23" s="286"/>
    </row>
    <row r="24" spans="2:14" ht="15.75" customHeight="1" x14ac:dyDescent="0.3">
      <c r="B24" s="211" t="s">
        <v>236</v>
      </c>
      <c r="C24" s="289">
        <f>'izvršenje 2022'!C2</f>
        <v>1102677.5963899395</v>
      </c>
      <c r="D24" s="291">
        <f>'Posebni dio'!C17</f>
        <v>2291213</v>
      </c>
      <c r="E24" s="291">
        <f>'Posebni dio'!D17</f>
        <v>2291213</v>
      </c>
      <c r="F24" s="291">
        <f>'Posebni dio'!E17</f>
        <v>1236638.98</v>
      </c>
      <c r="G24" s="288"/>
      <c r="H24" s="288"/>
      <c r="I24" s="286"/>
      <c r="J24" s="286"/>
      <c r="K24" s="286"/>
      <c r="L24" s="286"/>
    </row>
    <row r="25" spans="2:14" ht="15.75" customHeight="1" x14ac:dyDescent="0.3">
      <c r="B25" s="38" t="s">
        <v>237</v>
      </c>
      <c r="C25" s="289"/>
      <c r="D25" s="289"/>
      <c r="E25" s="291"/>
      <c r="F25" s="288"/>
      <c r="G25" s="288"/>
      <c r="H25" s="288"/>
      <c r="I25" s="286"/>
      <c r="J25" s="286"/>
      <c r="K25" s="286"/>
      <c r="L25" s="286"/>
    </row>
    <row r="26" spans="2:14" ht="15.75" customHeight="1" x14ac:dyDescent="0.3">
      <c r="B26" s="28" t="s">
        <v>238</v>
      </c>
      <c r="C26" s="285">
        <f t="shared" ref="C26:F26" si="12">C27</f>
        <v>4525.1960979494324</v>
      </c>
      <c r="D26" s="285">
        <f t="shared" si="12"/>
        <v>7300</v>
      </c>
      <c r="E26" s="285">
        <f t="shared" si="12"/>
        <v>7300</v>
      </c>
      <c r="F26" s="285">
        <f t="shared" si="12"/>
        <v>6985.77</v>
      </c>
      <c r="G26" s="210">
        <f>F26/C26*100</f>
        <v>154.37496737800078</v>
      </c>
      <c r="H26" s="210">
        <f>F26/E26*100</f>
        <v>95.695479452054798</v>
      </c>
      <c r="I26" s="286"/>
      <c r="J26" s="286"/>
      <c r="K26" s="286"/>
      <c r="L26" s="286"/>
    </row>
    <row r="27" spans="2:14" ht="15.75" customHeight="1" x14ac:dyDescent="0.3">
      <c r="B27" s="212" t="s">
        <v>239</v>
      </c>
      <c r="C27" s="289">
        <f>'izvršenje 2022'!D2</f>
        <v>4525.1960979494324</v>
      </c>
      <c r="D27" s="289">
        <f>'Posebni dio'!C82</f>
        <v>7300</v>
      </c>
      <c r="E27" s="289">
        <f>'Posebni dio'!D82</f>
        <v>7300</v>
      </c>
      <c r="F27" s="289">
        <f>'Posebni dio'!E82</f>
        <v>6985.77</v>
      </c>
      <c r="G27" s="288"/>
      <c r="H27" s="288"/>
      <c r="I27" s="286"/>
      <c r="J27" s="286"/>
      <c r="K27" s="286"/>
      <c r="L27" s="286"/>
    </row>
    <row r="28" spans="2:14" ht="15.75" customHeight="1" x14ac:dyDescent="0.3">
      <c r="B28" s="28" t="s">
        <v>240</v>
      </c>
      <c r="C28" s="285">
        <f t="shared" ref="C28:F28" si="13">C29+C30</f>
        <v>0</v>
      </c>
      <c r="D28" s="285">
        <f t="shared" si="13"/>
        <v>0</v>
      </c>
      <c r="E28" s="285">
        <f t="shared" si="13"/>
        <v>0</v>
      </c>
      <c r="F28" s="285">
        <f t="shared" si="13"/>
        <v>0</v>
      </c>
      <c r="G28" s="210" t="e">
        <f>F28/C28*100</f>
        <v>#DIV/0!</v>
      </c>
      <c r="H28" s="210" t="e">
        <f>F28/E28*100</f>
        <v>#DIV/0!</v>
      </c>
      <c r="I28" s="286"/>
      <c r="J28" s="286"/>
      <c r="K28" s="286"/>
      <c r="L28" s="286"/>
    </row>
    <row r="29" spans="2:14" ht="15" customHeight="1" x14ac:dyDescent="0.3">
      <c r="B29" s="38" t="s">
        <v>241</v>
      </c>
      <c r="C29" s="289">
        <f>'izvršenje 2022'!G2</f>
        <v>0</v>
      </c>
      <c r="D29" s="289">
        <f>'Posebni dio'!C74</f>
        <v>0</v>
      </c>
      <c r="E29" s="289">
        <f>'Posebni dio'!D74</f>
        <v>0</v>
      </c>
      <c r="F29" s="289">
        <f>'Posebni dio'!E74</f>
        <v>0</v>
      </c>
      <c r="G29" s="288"/>
      <c r="H29" s="288"/>
      <c r="I29" s="219"/>
      <c r="J29" s="219"/>
      <c r="K29" s="219"/>
      <c r="L29" s="286"/>
    </row>
    <row r="30" spans="2:14" ht="15.75" customHeight="1" x14ac:dyDescent="0.3">
      <c r="B30" s="38" t="s">
        <v>242</v>
      </c>
      <c r="C30" s="289">
        <f>'izvršenje 2022'!E2</f>
        <v>0</v>
      </c>
      <c r="D30" s="289">
        <f>'Posebni dio'!C125</f>
        <v>0</v>
      </c>
      <c r="E30" s="289">
        <f>'Posebni dio'!D125</f>
        <v>0</v>
      </c>
      <c r="F30" s="289">
        <f>'Posebni dio'!E125</f>
        <v>0</v>
      </c>
      <c r="G30" s="288"/>
      <c r="H30" s="288"/>
      <c r="I30" s="219"/>
      <c r="J30" s="219"/>
      <c r="K30" s="219"/>
      <c r="L30" s="286"/>
    </row>
    <row r="31" spans="2:14" ht="15.75" customHeight="1" x14ac:dyDescent="0.3">
      <c r="B31" s="28" t="s">
        <v>243</v>
      </c>
      <c r="C31" s="285">
        <f t="shared" ref="C31:F31" si="14">C32+C33+C34</f>
        <v>0</v>
      </c>
      <c r="D31" s="285">
        <f t="shared" si="14"/>
        <v>0</v>
      </c>
      <c r="E31" s="285">
        <f t="shared" si="14"/>
        <v>0</v>
      </c>
      <c r="F31" s="285">
        <f t="shared" si="14"/>
        <v>0</v>
      </c>
      <c r="G31" s="210" t="e">
        <f>F31/C31*100</f>
        <v>#DIV/0!</v>
      </c>
      <c r="H31" s="210" t="e">
        <f>F31/E31*100</f>
        <v>#DIV/0!</v>
      </c>
      <c r="I31" s="219"/>
      <c r="J31" s="219"/>
      <c r="K31" s="219"/>
      <c r="L31" s="286"/>
    </row>
    <row r="32" spans="2:14" ht="15.75" customHeight="1" x14ac:dyDescent="0.3">
      <c r="B32" s="38" t="s">
        <v>244</v>
      </c>
      <c r="C32" s="289"/>
      <c r="D32" s="289"/>
      <c r="E32" s="291"/>
      <c r="F32" s="288"/>
      <c r="G32" s="288"/>
      <c r="H32" s="288"/>
      <c r="I32" s="286"/>
      <c r="J32" s="286"/>
      <c r="K32" s="286"/>
      <c r="L32" s="286"/>
    </row>
    <row r="33" spans="2:12" ht="15.75" customHeight="1" x14ac:dyDescent="0.3">
      <c r="B33" s="213" t="s">
        <v>245</v>
      </c>
      <c r="C33" s="289">
        <f>'izvršenje 2022'!F2</f>
        <v>0</v>
      </c>
      <c r="D33" s="289">
        <f>'Posebni dio'!C136</f>
        <v>0</v>
      </c>
      <c r="E33" s="289">
        <f>'Posebni dio'!D136</f>
        <v>0</v>
      </c>
      <c r="F33" s="289">
        <f>'Posebni dio'!E136</f>
        <v>0</v>
      </c>
      <c r="G33" s="288"/>
      <c r="H33" s="288"/>
      <c r="I33" s="286"/>
      <c r="J33" s="286"/>
      <c r="K33" s="286"/>
      <c r="L33" s="286"/>
    </row>
    <row r="34" spans="2:12" ht="29.25" customHeight="1" x14ac:dyDescent="0.3">
      <c r="B34" s="214" t="s">
        <v>246</v>
      </c>
      <c r="C34" s="289"/>
      <c r="D34" s="289"/>
      <c r="E34" s="291"/>
      <c r="F34" s="288"/>
      <c r="G34" s="288"/>
      <c r="H34" s="288"/>
      <c r="I34" s="286"/>
      <c r="J34" s="286"/>
      <c r="K34" s="286"/>
      <c r="L34" s="286"/>
    </row>
    <row r="35" spans="2:12" ht="15.75" customHeight="1" x14ac:dyDescent="0.3">
      <c r="B35" s="28" t="s">
        <v>247</v>
      </c>
      <c r="C35" s="285">
        <f t="shared" ref="C35:F35" si="15">C36</f>
        <v>0</v>
      </c>
      <c r="D35" s="285">
        <f t="shared" si="15"/>
        <v>0</v>
      </c>
      <c r="E35" s="285">
        <f t="shared" si="15"/>
        <v>0</v>
      </c>
      <c r="F35" s="285">
        <f t="shared" si="15"/>
        <v>0</v>
      </c>
      <c r="G35" s="210" t="e">
        <f>F35/C35*100</f>
        <v>#DIV/0!</v>
      </c>
      <c r="H35" s="210" t="e">
        <f>F35/E35*100</f>
        <v>#DIV/0!</v>
      </c>
      <c r="I35" s="286"/>
      <c r="J35" s="286"/>
      <c r="K35" s="286"/>
      <c r="L35" s="286"/>
    </row>
    <row r="36" spans="2:12" ht="15.75" customHeight="1" x14ac:dyDescent="0.3">
      <c r="B36" s="215" t="s">
        <v>249</v>
      </c>
      <c r="C36" s="289">
        <v>0</v>
      </c>
      <c r="D36" s="289">
        <f>'Posebni dio'!C158</f>
        <v>0</v>
      </c>
      <c r="E36" s="289">
        <f>'Posebni dio'!D158</f>
        <v>0</v>
      </c>
      <c r="F36" s="289">
        <f>'Posebni dio'!E158</f>
        <v>0</v>
      </c>
      <c r="G36" s="288"/>
      <c r="H36" s="288"/>
      <c r="I36" s="286"/>
      <c r="J36" s="286"/>
      <c r="K36" s="286"/>
      <c r="L36" s="286"/>
    </row>
    <row r="37" spans="2:12" ht="15.75" customHeight="1" x14ac:dyDescent="0.3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</row>
    <row r="38" spans="2:12" ht="15.75" customHeight="1" x14ac:dyDescent="0.3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</row>
    <row r="39" spans="2:12" ht="15.75" customHeight="1" x14ac:dyDescent="0.3">
      <c r="B39" s="286"/>
      <c r="C39" s="298"/>
      <c r="D39" s="298"/>
      <c r="E39" s="298"/>
      <c r="F39" s="298"/>
      <c r="G39" s="286"/>
      <c r="H39" s="286"/>
      <c r="I39" s="286"/>
      <c r="J39" s="286"/>
      <c r="K39" s="286"/>
      <c r="L39" s="286"/>
    </row>
    <row r="40" spans="2:12" ht="15.75" customHeight="1" x14ac:dyDescent="0.3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</row>
    <row r="41" spans="2:12" ht="15.75" customHeight="1" x14ac:dyDescent="0.3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</row>
    <row r="42" spans="2:12" ht="15.75" customHeight="1" x14ac:dyDescent="0.3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</row>
    <row r="43" spans="2:12" ht="15.75" customHeight="1" x14ac:dyDescent="0.3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</row>
    <row r="44" spans="2:12" ht="15.75" customHeight="1" x14ac:dyDescent="0.3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</row>
    <row r="45" spans="2:12" ht="15.75" customHeight="1" x14ac:dyDescent="0.3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</row>
    <row r="46" spans="2:12" ht="15.75" customHeight="1" x14ac:dyDescent="0.3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</row>
    <row r="47" spans="2:12" ht="15.75" customHeight="1" x14ac:dyDescent="0.3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</row>
    <row r="48" spans="2:12" ht="15.75" customHeight="1" x14ac:dyDescent="0.3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</row>
    <row r="49" spans="2:12" ht="15.75" customHeight="1" x14ac:dyDescent="0.3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</row>
    <row r="50" spans="2:12" ht="15.75" customHeight="1" x14ac:dyDescent="0.3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</row>
    <row r="51" spans="2:12" ht="15.75" customHeight="1" x14ac:dyDescent="0.3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</row>
    <row r="52" spans="2:12" ht="15.75" customHeight="1" x14ac:dyDescent="0.3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</row>
    <row r="53" spans="2:12" ht="15.75" customHeight="1" x14ac:dyDescent="0.3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</row>
    <row r="54" spans="2:12" ht="15.75" customHeight="1" x14ac:dyDescent="0.3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</row>
    <row r="55" spans="2:12" ht="15.75" customHeight="1" x14ac:dyDescent="0.3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</row>
    <row r="56" spans="2:12" ht="15.75" customHeight="1" x14ac:dyDescent="0.3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</row>
    <row r="57" spans="2:12" ht="15.75" customHeight="1" x14ac:dyDescent="0.3"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</row>
    <row r="58" spans="2:12" ht="15.75" customHeight="1" x14ac:dyDescent="0.3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</row>
    <row r="59" spans="2:12" ht="15.75" customHeight="1" x14ac:dyDescent="0.3"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2:12" ht="15.75" customHeight="1" x14ac:dyDescent="0.3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</row>
    <row r="61" spans="2:12" ht="15.75" customHeight="1" x14ac:dyDescent="0.3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</row>
    <row r="62" spans="2:12" ht="15.75" customHeight="1" x14ac:dyDescent="0.3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3" spans="2:12" ht="15.75" customHeight="1" x14ac:dyDescent="0.3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</row>
    <row r="64" spans="2:12" ht="15.75" customHeight="1" x14ac:dyDescent="0.3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</row>
    <row r="65" spans="2:12" ht="15.75" customHeight="1" x14ac:dyDescent="0.3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</row>
    <row r="66" spans="2:12" ht="15.75" customHeight="1" x14ac:dyDescent="0.3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7" spans="2:12" ht="15.75" customHeight="1" x14ac:dyDescent="0.3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</row>
    <row r="68" spans="2:12" ht="15.75" customHeight="1" x14ac:dyDescent="0.3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</row>
    <row r="69" spans="2:12" ht="15.75" customHeight="1" x14ac:dyDescent="0.3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</row>
    <row r="70" spans="2:12" ht="15.75" customHeight="1" x14ac:dyDescent="0.3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</row>
    <row r="71" spans="2:12" ht="15.75" customHeight="1" x14ac:dyDescent="0.3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</row>
    <row r="72" spans="2:12" ht="15.75" customHeight="1" x14ac:dyDescent="0.3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</row>
    <row r="73" spans="2:12" ht="15.75" customHeight="1" x14ac:dyDescent="0.3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</row>
    <row r="74" spans="2:12" ht="15.75" customHeight="1" x14ac:dyDescent="0.3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</row>
    <row r="75" spans="2:12" ht="15.75" customHeight="1" x14ac:dyDescent="0.3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</row>
    <row r="76" spans="2:12" ht="15.75" customHeight="1" x14ac:dyDescent="0.3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</row>
    <row r="77" spans="2:12" ht="15.75" customHeight="1" x14ac:dyDescent="0.3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</row>
    <row r="78" spans="2:12" ht="15.75" customHeight="1" x14ac:dyDescent="0.3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</row>
    <row r="79" spans="2:12" ht="15.75" customHeight="1" x14ac:dyDescent="0.3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</row>
    <row r="80" spans="2:12" ht="15.75" customHeight="1" x14ac:dyDescent="0.3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</row>
    <row r="81" spans="2:12" ht="15.75" customHeight="1" x14ac:dyDescent="0.3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</row>
    <row r="82" spans="2:12" ht="15.75" customHeight="1" x14ac:dyDescent="0.3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</row>
    <row r="83" spans="2:12" ht="15.75" customHeight="1" x14ac:dyDescent="0.3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</row>
    <row r="84" spans="2:12" ht="15.75" customHeight="1" x14ac:dyDescent="0.3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</row>
    <row r="85" spans="2:12" ht="15.75" customHeight="1" x14ac:dyDescent="0.3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</row>
    <row r="86" spans="2:12" ht="15.75" customHeight="1" x14ac:dyDescent="0.3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</row>
    <row r="87" spans="2:12" ht="15.75" customHeight="1" x14ac:dyDescent="0.3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</row>
    <row r="88" spans="2:12" ht="15.75" customHeight="1" x14ac:dyDescent="0.3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</row>
    <row r="89" spans="2:12" ht="15.75" customHeight="1" x14ac:dyDescent="0.3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</row>
    <row r="90" spans="2:12" ht="15.75" customHeight="1" x14ac:dyDescent="0.3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</row>
    <row r="91" spans="2:12" ht="15.75" customHeight="1" x14ac:dyDescent="0.3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</row>
    <row r="92" spans="2:12" ht="15.75" customHeight="1" x14ac:dyDescent="0.3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</row>
    <row r="93" spans="2:12" ht="15.75" customHeight="1" x14ac:dyDescent="0.3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</row>
    <row r="94" spans="2:12" ht="15.75" customHeight="1" x14ac:dyDescent="0.3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</row>
    <row r="95" spans="2:12" ht="15.75" customHeight="1" x14ac:dyDescent="0.3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</row>
    <row r="96" spans="2:12" ht="15.75" customHeight="1" x14ac:dyDescent="0.3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2:H2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DD6EE"/>
    <pageSetUpPr fitToPage="1"/>
  </sheetPr>
  <dimension ref="B1:L100"/>
  <sheetViews>
    <sheetView workbookViewId="0">
      <selection activeCell="B8" sqref="B8:F8"/>
    </sheetView>
  </sheetViews>
  <sheetFormatPr defaultColWidth="14.44140625" defaultRowHeight="15" customHeight="1" x14ac:dyDescent="0.3"/>
  <cols>
    <col min="1" max="1" width="8.6640625" customWidth="1"/>
    <col min="2" max="2" width="51.5546875" customWidth="1"/>
    <col min="3" max="6" width="25.33203125" customWidth="1"/>
    <col min="7" max="8" width="15.6640625" customWidth="1"/>
  </cols>
  <sheetData>
    <row r="1" spans="2:12" ht="17.399999999999999" x14ac:dyDescent="0.3">
      <c r="B1" s="3"/>
      <c r="C1" s="3"/>
      <c r="D1" s="3"/>
      <c r="E1" s="3"/>
      <c r="F1" s="5"/>
      <c r="G1" s="5"/>
      <c r="H1" s="5"/>
    </row>
    <row r="2" spans="2:12" ht="15.75" customHeight="1" x14ac:dyDescent="0.3">
      <c r="B2" s="319" t="s">
        <v>251</v>
      </c>
      <c r="C2" s="320"/>
      <c r="D2" s="320"/>
      <c r="E2" s="320"/>
      <c r="F2" s="320"/>
      <c r="G2" s="320"/>
      <c r="H2" s="320"/>
    </row>
    <row r="3" spans="2:12" ht="17.399999999999999" x14ac:dyDescent="0.3">
      <c r="B3" s="3"/>
      <c r="C3" s="3"/>
      <c r="D3" s="3"/>
      <c r="E3" s="3"/>
      <c r="F3" s="5"/>
      <c r="G3" s="5"/>
      <c r="H3" s="5"/>
    </row>
    <row r="4" spans="2:12" ht="26.4" x14ac:dyDescent="0.3">
      <c r="B4" s="19" t="s">
        <v>4</v>
      </c>
      <c r="C4" s="19" t="s">
        <v>252</v>
      </c>
      <c r="D4" s="19" t="s">
        <v>6</v>
      </c>
      <c r="E4" s="19" t="s">
        <v>7</v>
      </c>
      <c r="F4" s="19" t="s">
        <v>224</v>
      </c>
      <c r="G4" s="19" t="s">
        <v>9</v>
      </c>
      <c r="H4" s="19" t="s">
        <v>10</v>
      </c>
    </row>
    <row r="5" spans="2:12" ht="14.4" x14ac:dyDescent="0.3">
      <c r="B5" s="287">
        <v>1</v>
      </c>
      <c r="C5" s="287">
        <v>2</v>
      </c>
      <c r="D5" s="287">
        <v>3</v>
      </c>
      <c r="E5" s="287">
        <v>4</v>
      </c>
      <c r="F5" s="287">
        <v>5</v>
      </c>
      <c r="G5" s="287" t="s">
        <v>11</v>
      </c>
      <c r="H5" s="287" t="s">
        <v>12</v>
      </c>
      <c r="I5" s="286"/>
      <c r="J5" s="286"/>
      <c r="K5" s="286"/>
      <c r="L5" s="286"/>
    </row>
    <row r="6" spans="2:12" ht="15.75" customHeight="1" x14ac:dyDescent="0.3">
      <c r="B6" s="28" t="s">
        <v>250</v>
      </c>
      <c r="C6" s="285">
        <f t="shared" ref="C6:F6" si="0">C7+C11</f>
        <v>1107202.7924878891</v>
      </c>
      <c r="D6" s="285">
        <f t="shared" si="0"/>
        <v>2298513</v>
      </c>
      <c r="E6" s="285">
        <f t="shared" si="0"/>
        <v>2298513</v>
      </c>
      <c r="F6" s="285">
        <f t="shared" si="0"/>
        <v>1243624.75</v>
      </c>
      <c r="G6" s="288">
        <f t="shared" ref="G6:G7" si="1">F6/C6*100</f>
        <v>112.32131624285107</v>
      </c>
      <c r="H6" s="288">
        <f t="shared" ref="H6:H7" si="2">F6/E6*100</f>
        <v>54.10562176502809</v>
      </c>
      <c r="I6" s="286"/>
      <c r="J6" s="286"/>
      <c r="K6" s="286"/>
      <c r="L6" s="286"/>
    </row>
    <row r="7" spans="2:12" ht="14.4" x14ac:dyDescent="0.3">
      <c r="B7" s="28" t="s">
        <v>253</v>
      </c>
      <c r="C7" s="285">
        <f t="shared" ref="C7:F7" si="3">C8+C9+C10</f>
        <v>1107202.7924878891</v>
      </c>
      <c r="D7" s="285">
        <f t="shared" si="3"/>
        <v>2298513</v>
      </c>
      <c r="E7" s="285">
        <f t="shared" si="3"/>
        <v>2298513</v>
      </c>
      <c r="F7" s="285">
        <f t="shared" si="3"/>
        <v>1243624.75</v>
      </c>
      <c r="G7" s="288">
        <f t="shared" si="1"/>
        <v>112.32131624285107</v>
      </c>
      <c r="H7" s="288">
        <f t="shared" si="2"/>
        <v>54.10562176502809</v>
      </c>
      <c r="I7" s="286"/>
      <c r="J7" s="286"/>
      <c r="K7" s="286"/>
      <c r="L7" s="286"/>
    </row>
    <row r="8" spans="2:12" ht="14.4" x14ac:dyDescent="0.3">
      <c r="B8" s="220" t="s">
        <v>254</v>
      </c>
      <c r="C8" s="289"/>
      <c r="D8" s="289"/>
      <c r="E8" s="289"/>
      <c r="F8" s="288"/>
      <c r="G8" s="290"/>
      <c r="H8" s="290"/>
      <c r="I8" s="286"/>
      <c r="J8" s="286"/>
      <c r="K8" s="286"/>
      <c r="L8" s="286"/>
    </row>
    <row r="9" spans="2:12" ht="14.4" x14ac:dyDescent="0.3">
      <c r="B9" s="213" t="s">
        <v>255</v>
      </c>
      <c r="C9" s="289">
        <f>'Rashodi prema izvorima finan'!C22</f>
        <v>1107202.7924878891</v>
      </c>
      <c r="D9" s="289">
        <f>'Rashodi prema izvorima finan'!D22</f>
        <v>2298513</v>
      </c>
      <c r="E9" s="289">
        <f>'Rashodi prema izvorima finan'!E22</f>
        <v>2298513</v>
      </c>
      <c r="F9" s="289">
        <f>'Rashodi prema izvorima finan'!F22</f>
        <v>1243624.75</v>
      </c>
      <c r="G9" s="290"/>
      <c r="H9" s="290"/>
      <c r="I9" s="286"/>
      <c r="J9" s="286"/>
      <c r="K9" s="286"/>
      <c r="L9" s="286"/>
    </row>
    <row r="10" spans="2:12" ht="14.4" x14ac:dyDescent="0.3">
      <c r="B10" s="38" t="s">
        <v>256</v>
      </c>
      <c r="C10" s="289"/>
      <c r="D10" s="289"/>
      <c r="E10" s="291"/>
      <c r="F10" s="288"/>
      <c r="G10" s="290"/>
      <c r="H10" s="290"/>
      <c r="I10" s="286"/>
      <c r="J10" s="286"/>
      <c r="K10" s="286"/>
      <c r="L10" s="286"/>
    </row>
    <row r="11" spans="2:12" ht="14.4" x14ac:dyDescent="0.3">
      <c r="B11" s="28" t="s">
        <v>257</v>
      </c>
      <c r="C11" s="274">
        <f t="shared" ref="C11:F11" si="4">C12</f>
        <v>0</v>
      </c>
      <c r="D11" s="274">
        <f t="shared" si="4"/>
        <v>0</v>
      </c>
      <c r="E11" s="274">
        <f t="shared" si="4"/>
        <v>0</v>
      </c>
      <c r="F11" s="274">
        <f t="shared" si="4"/>
        <v>0</v>
      </c>
      <c r="G11" s="290" t="e">
        <f>F11/C11*100</f>
        <v>#DIV/0!</v>
      </c>
      <c r="H11" s="290" t="e">
        <f>F11/E11*100</f>
        <v>#DIV/0!</v>
      </c>
      <c r="I11" s="286"/>
      <c r="J11" s="286"/>
      <c r="K11" s="286"/>
      <c r="L11" s="286"/>
    </row>
    <row r="12" spans="2:12" ht="14.4" x14ac:dyDescent="0.3">
      <c r="B12" s="214" t="s">
        <v>258</v>
      </c>
      <c r="C12" s="292"/>
      <c r="D12" s="292"/>
      <c r="E12" s="293"/>
      <c r="F12" s="290"/>
      <c r="G12" s="290"/>
      <c r="H12" s="290"/>
      <c r="I12" s="286"/>
      <c r="J12" s="286"/>
      <c r="K12" s="286"/>
      <c r="L12" s="286"/>
    </row>
    <row r="13" spans="2:12" ht="15" customHeight="1" x14ac:dyDescent="0.3"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</row>
    <row r="14" spans="2:12" ht="14.4" x14ac:dyDescent="0.3">
      <c r="B14" s="219"/>
      <c r="C14" s="219"/>
      <c r="D14" s="219"/>
      <c r="E14" s="219"/>
      <c r="F14" s="219"/>
      <c r="G14" s="219"/>
      <c r="H14" s="219"/>
      <c r="I14" s="286"/>
      <c r="J14" s="286"/>
      <c r="K14" s="286"/>
      <c r="L14" s="286"/>
    </row>
    <row r="15" spans="2:12" ht="14.4" x14ac:dyDescent="0.3">
      <c r="B15" s="219"/>
      <c r="C15" s="219"/>
      <c r="D15" s="219"/>
      <c r="E15" s="219"/>
      <c r="F15" s="219"/>
      <c r="G15" s="219"/>
      <c r="H15" s="219"/>
      <c r="I15" s="286"/>
      <c r="J15" s="286"/>
      <c r="K15" s="286"/>
      <c r="L15" s="286"/>
    </row>
    <row r="16" spans="2:12" ht="14.4" x14ac:dyDescent="0.3">
      <c r="B16" s="219"/>
      <c r="C16" s="219"/>
      <c r="D16" s="219"/>
      <c r="E16" s="219"/>
      <c r="F16" s="219"/>
      <c r="G16" s="219"/>
      <c r="H16" s="219"/>
      <c r="I16" s="286"/>
      <c r="J16" s="286"/>
      <c r="K16" s="286"/>
      <c r="L16" s="286"/>
    </row>
    <row r="17" spans="2:12" ht="15" customHeight="1" x14ac:dyDescent="0.3"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</row>
    <row r="18" spans="2:12" ht="15" customHeight="1" x14ac:dyDescent="0.3"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</row>
    <row r="19" spans="2:12" ht="15" customHeight="1" x14ac:dyDescent="0.3"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</row>
    <row r="20" spans="2:12" ht="15" customHeight="1" x14ac:dyDescent="0.3"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</row>
    <row r="21" spans="2:12" ht="15.75" customHeight="1" x14ac:dyDescent="0.3"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</row>
    <row r="22" spans="2:12" ht="15.75" customHeight="1" x14ac:dyDescent="0.3"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</row>
    <row r="23" spans="2:12" ht="15.75" customHeight="1" x14ac:dyDescent="0.3"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</row>
    <row r="24" spans="2:12" ht="15.75" customHeight="1" x14ac:dyDescent="0.3"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</row>
    <row r="25" spans="2:12" ht="15.75" customHeight="1" x14ac:dyDescent="0.3"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</row>
    <row r="26" spans="2:12" ht="15.75" customHeight="1" x14ac:dyDescent="0.3"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</row>
    <row r="27" spans="2:12" ht="15.75" customHeight="1" x14ac:dyDescent="0.3"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</row>
    <row r="28" spans="2:12" ht="15.75" customHeight="1" x14ac:dyDescent="0.3"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</row>
    <row r="29" spans="2:12" ht="15.75" customHeight="1" x14ac:dyDescent="0.3"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</row>
    <row r="30" spans="2:12" ht="15.75" customHeight="1" x14ac:dyDescent="0.3"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</row>
    <row r="31" spans="2:12" ht="15.75" customHeight="1" x14ac:dyDescent="0.3"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</row>
    <row r="32" spans="2:12" ht="15.75" customHeight="1" x14ac:dyDescent="0.3"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</row>
    <row r="33" spans="2:12" ht="15.75" customHeight="1" x14ac:dyDescent="0.3"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</row>
    <row r="34" spans="2:12" ht="15.75" customHeight="1" x14ac:dyDescent="0.3"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</row>
    <row r="35" spans="2:12" ht="15.75" customHeight="1" x14ac:dyDescent="0.3"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</row>
    <row r="36" spans="2:12" ht="15.75" customHeight="1" x14ac:dyDescent="0.3"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</row>
    <row r="37" spans="2:12" ht="15.75" customHeight="1" x14ac:dyDescent="0.3"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</row>
    <row r="38" spans="2:12" ht="15.75" customHeight="1" x14ac:dyDescent="0.3"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</row>
    <row r="39" spans="2:12" ht="15.75" customHeight="1" x14ac:dyDescent="0.3"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</row>
    <row r="40" spans="2:12" ht="15.75" customHeight="1" x14ac:dyDescent="0.3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</row>
    <row r="41" spans="2:12" ht="15.75" customHeight="1" x14ac:dyDescent="0.3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</row>
    <row r="42" spans="2:12" ht="15.75" customHeight="1" x14ac:dyDescent="0.3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</row>
    <row r="43" spans="2:12" ht="15.75" customHeight="1" x14ac:dyDescent="0.3"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</row>
    <row r="44" spans="2:12" ht="15.75" customHeight="1" x14ac:dyDescent="0.3"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</row>
    <row r="45" spans="2:12" ht="15.75" customHeight="1" x14ac:dyDescent="0.3"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</row>
    <row r="46" spans="2:12" ht="15.75" customHeight="1" x14ac:dyDescent="0.3"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</row>
    <row r="47" spans="2:12" ht="15.75" customHeight="1" x14ac:dyDescent="0.3"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</row>
    <row r="48" spans="2:12" ht="15.75" customHeight="1" x14ac:dyDescent="0.3"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</row>
    <row r="49" spans="2:12" ht="15.75" customHeight="1" x14ac:dyDescent="0.3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</row>
    <row r="50" spans="2:12" ht="15.75" customHeight="1" x14ac:dyDescent="0.3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</row>
    <row r="51" spans="2:12" ht="15.75" customHeight="1" x14ac:dyDescent="0.3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</row>
    <row r="52" spans="2:12" ht="15.75" customHeight="1" x14ac:dyDescent="0.3"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</row>
    <row r="53" spans="2:12" ht="15.75" customHeight="1" x14ac:dyDescent="0.3"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</row>
    <row r="54" spans="2:12" ht="15.75" customHeight="1" x14ac:dyDescent="0.3"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</row>
    <row r="55" spans="2:12" ht="15.75" customHeight="1" x14ac:dyDescent="0.3"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</row>
    <row r="56" spans="2:12" ht="15.75" customHeight="1" x14ac:dyDescent="0.3"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</row>
    <row r="57" spans="2:12" ht="15.75" customHeight="1" x14ac:dyDescent="0.3"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</row>
    <row r="58" spans="2:12" ht="15.75" customHeight="1" x14ac:dyDescent="0.3"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</row>
    <row r="59" spans="2:12" ht="15.75" customHeight="1" x14ac:dyDescent="0.3"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2:12" ht="15.75" customHeight="1" x14ac:dyDescent="0.3"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</row>
    <row r="61" spans="2:12" ht="15.75" customHeight="1" x14ac:dyDescent="0.3"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</row>
    <row r="62" spans="2:12" ht="15.75" customHeight="1" x14ac:dyDescent="0.3"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3" spans="2:12" ht="15.75" customHeight="1" x14ac:dyDescent="0.3"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</row>
    <row r="64" spans="2:12" ht="15.75" customHeight="1" x14ac:dyDescent="0.3"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</row>
    <row r="65" spans="2:12" ht="15.75" customHeight="1" x14ac:dyDescent="0.3"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</row>
    <row r="66" spans="2:12" ht="15.75" customHeight="1" x14ac:dyDescent="0.3"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7" spans="2:12" ht="15.75" customHeight="1" x14ac:dyDescent="0.3"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</row>
    <row r="68" spans="2:12" ht="15.75" customHeight="1" x14ac:dyDescent="0.3"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</row>
    <row r="69" spans="2:12" ht="15.75" customHeight="1" x14ac:dyDescent="0.3"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</row>
    <row r="70" spans="2:12" ht="15.75" customHeight="1" x14ac:dyDescent="0.3"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</row>
    <row r="71" spans="2:12" ht="15.75" customHeight="1" x14ac:dyDescent="0.3"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</row>
    <row r="72" spans="2:12" ht="15.75" customHeight="1" x14ac:dyDescent="0.3"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</row>
    <row r="73" spans="2:12" ht="15.75" customHeight="1" x14ac:dyDescent="0.3"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</row>
    <row r="74" spans="2:12" ht="15.75" customHeight="1" x14ac:dyDescent="0.3"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</row>
    <row r="75" spans="2:12" ht="15.75" customHeight="1" x14ac:dyDescent="0.3"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</row>
    <row r="76" spans="2:12" ht="15.75" customHeight="1" x14ac:dyDescent="0.3"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</row>
    <row r="77" spans="2:12" ht="15.75" customHeight="1" x14ac:dyDescent="0.3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</row>
    <row r="78" spans="2:12" ht="15.75" customHeight="1" x14ac:dyDescent="0.3"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</row>
    <row r="79" spans="2:12" ht="15.75" customHeight="1" x14ac:dyDescent="0.3"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</row>
    <row r="80" spans="2:12" ht="15.75" customHeight="1" x14ac:dyDescent="0.3"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</row>
    <row r="81" spans="2:12" ht="15.75" customHeight="1" x14ac:dyDescent="0.3"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</row>
    <row r="82" spans="2:12" ht="15.75" customHeight="1" x14ac:dyDescent="0.3"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</row>
    <row r="83" spans="2:12" ht="15.75" customHeight="1" x14ac:dyDescent="0.3"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</row>
    <row r="84" spans="2:12" ht="15.75" customHeight="1" x14ac:dyDescent="0.3"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</row>
    <row r="85" spans="2:12" ht="15.75" customHeight="1" x14ac:dyDescent="0.3"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</row>
    <row r="86" spans="2:12" ht="15.75" customHeight="1" x14ac:dyDescent="0.3"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</row>
    <row r="87" spans="2:12" ht="15.75" customHeight="1" x14ac:dyDescent="0.3"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</row>
    <row r="88" spans="2:12" ht="15.75" customHeight="1" x14ac:dyDescent="0.3"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</row>
    <row r="89" spans="2:12" ht="15.75" customHeight="1" x14ac:dyDescent="0.3"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</row>
    <row r="90" spans="2:12" ht="15.75" customHeight="1" x14ac:dyDescent="0.3"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</row>
    <row r="91" spans="2:12" ht="15.75" customHeight="1" x14ac:dyDescent="0.3"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</row>
    <row r="92" spans="2:12" ht="15.75" customHeight="1" x14ac:dyDescent="0.3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</row>
    <row r="93" spans="2:12" ht="15.75" customHeight="1" x14ac:dyDescent="0.3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</row>
    <row r="94" spans="2:12" ht="15.75" customHeight="1" x14ac:dyDescent="0.3"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</row>
    <row r="95" spans="2:12" ht="15.75" customHeight="1" x14ac:dyDescent="0.3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</row>
    <row r="96" spans="2:12" ht="15.75" customHeight="1" x14ac:dyDescent="0.3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2:H2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BE4D5"/>
    <pageSetUpPr fitToPage="1"/>
  </sheetPr>
  <dimension ref="B1:L1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7.44140625" customWidth="1"/>
    <col min="3" max="4" width="8.44140625" customWidth="1"/>
    <col min="5" max="5" width="5.44140625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319" t="s">
        <v>1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5"/>
      <c r="K3" s="5"/>
      <c r="L3" s="5"/>
    </row>
    <row r="4" spans="2:12" ht="18" customHeight="1" x14ac:dyDescent="0.3">
      <c r="B4" s="319" t="s">
        <v>259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2:12" ht="15.75" customHeight="1" x14ac:dyDescent="0.3">
      <c r="B5" s="319" t="s">
        <v>260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5"/>
      <c r="K6" s="5"/>
      <c r="L6" s="5"/>
    </row>
    <row r="7" spans="2:12" ht="25.5" customHeight="1" x14ac:dyDescent="0.3">
      <c r="B7" s="327" t="s">
        <v>4</v>
      </c>
      <c r="C7" s="310"/>
      <c r="D7" s="310"/>
      <c r="E7" s="310"/>
      <c r="F7" s="311"/>
      <c r="G7" s="223" t="s">
        <v>34</v>
      </c>
      <c r="H7" s="223" t="s">
        <v>6</v>
      </c>
      <c r="I7" s="223" t="s">
        <v>7</v>
      </c>
      <c r="J7" s="223" t="s">
        <v>35</v>
      </c>
      <c r="K7" s="223" t="s">
        <v>9</v>
      </c>
      <c r="L7" s="223" t="s">
        <v>10</v>
      </c>
    </row>
    <row r="8" spans="2:12" ht="14.4" x14ac:dyDescent="0.3">
      <c r="B8" s="327">
        <v>1</v>
      </c>
      <c r="C8" s="310"/>
      <c r="D8" s="310"/>
      <c r="E8" s="310"/>
      <c r="F8" s="311"/>
      <c r="G8" s="224">
        <v>2</v>
      </c>
      <c r="H8" s="224">
        <v>3</v>
      </c>
      <c r="I8" s="224">
        <v>4</v>
      </c>
      <c r="J8" s="224">
        <v>5</v>
      </c>
      <c r="K8" s="224" t="s">
        <v>11</v>
      </c>
      <c r="L8" s="224" t="s">
        <v>12</v>
      </c>
    </row>
    <row r="9" spans="2:12" ht="26.4" x14ac:dyDescent="0.3">
      <c r="B9" s="28">
        <v>8</v>
      </c>
      <c r="C9" s="28"/>
      <c r="D9" s="28"/>
      <c r="E9" s="28"/>
      <c r="F9" s="28" t="s">
        <v>261</v>
      </c>
      <c r="G9" s="9">
        <f t="shared" ref="G9:J9" si="0">G10</f>
        <v>0</v>
      </c>
      <c r="H9" s="9">
        <f t="shared" si="0"/>
        <v>0</v>
      </c>
      <c r="I9" s="9">
        <f t="shared" si="0"/>
        <v>0</v>
      </c>
      <c r="J9" s="9">
        <f t="shared" si="0"/>
        <v>0</v>
      </c>
      <c r="K9" s="225" t="e">
        <f t="shared" ref="K9:K11" si="1">J9/G9*100</f>
        <v>#DIV/0!</v>
      </c>
      <c r="L9" s="225" t="e">
        <f t="shared" ref="L9:L11" si="2">J9/I9*100</f>
        <v>#DIV/0!</v>
      </c>
    </row>
    <row r="10" spans="2:12" ht="14.4" x14ac:dyDescent="0.3">
      <c r="B10" s="28"/>
      <c r="C10" s="30">
        <v>84</v>
      </c>
      <c r="D10" s="30"/>
      <c r="E10" s="30"/>
      <c r="F10" s="30" t="s">
        <v>262</v>
      </c>
      <c r="G10" s="9">
        <f t="shared" ref="G10:J10" si="3">G11</f>
        <v>0</v>
      </c>
      <c r="H10" s="9">
        <f t="shared" si="3"/>
        <v>0</v>
      </c>
      <c r="I10" s="9">
        <f t="shared" si="3"/>
        <v>0</v>
      </c>
      <c r="J10" s="9">
        <f t="shared" si="3"/>
        <v>0</v>
      </c>
      <c r="K10" s="225" t="e">
        <f t="shared" si="1"/>
        <v>#DIV/0!</v>
      </c>
      <c r="L10" s="225" t="e">
        <f t="shared" si="2"/>
        <v>#DIV/0!</v>
      </c>
    </row>
    <row r="11" spans="2:12" ht="52.8" x14ac:dyDescent="0.3">
      <c r="B11" s="34"/>
      <c r="C11" s="34"/>
      <c r="D11" s="34">
        <v>841</v>
      </c>
      <c r="E11" s="34"/>
      <c r="F11" s="35" t="s">
        <v>263</v>
      </c>
      <c r="G11" s="9">
        <f t="shared" ref="G11:J11" si="4">G12+G13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225" t="e">
        <f t="shared" si="1"/>
        <v>#DIV/0!</v>
      </c>
      <c r="L11" s="225" t="e">
        <f t="shared" si="2"/>
        <v>#DIV/0!</v>
      </c>
    </row>
    <row r="12" spans="2:12" ht="26.4" x14ac:dyDescent="0.3">
      <c r="B12" s="34"/>
      <c r="C12" s="34"/>
      <c r="D12" s="34"/>
      <c r="E12" s="34">
        <v>8413</v>
      </c>
      <c r="F12" s="35" t="s">
        <v>264</v>
      </c>
      <c r="G12" s="221"/>
      <c r="H12" s="221"/>
      <c r="I12" s="221"/>
      <c r="J12" s="42"/>
      <c r="K12" s="42"/>
      <c r="L12" s="42"/>
    </row>
    <row r="13" spans="2:12" ht="26.4" x14ac:dyDescent="0.3">
      <c r="B13" s="34"/>
      <c r="C13" s="34"/>
      <c r="D13" s="34"/>
      <c r="E13" s="34">
        <v>8414</v>
      </c>
      <c r="F13" s="35" t="s">
        <v>265</v>
      </c>
      <c r="G13" s="221"/>
      <c r="H13" s="221"/>
      <c r="I13" s="221"/>
      <c r="J13" s="42"/>
      <c r="K13" s="42"/>
      <c r="L13" s="42"/>
    </row>
    <row r="14" spans="2:12" ht="26.4" x14ac:dyDescent="0.3">
      <c r="B14" s="39">
        <v>5</v>
      </c>
      <c r="C14" s="39"/>
      <c r="D14" s="39"/>
      <c r="E14" s="39"/>
      <c r="F14" s="65" t="s">
        <v>266</v>
      </c>
      <c r="G14" s="9">
        <f t="shared" ref="G14:J14" si="5">G15</f>
        <v>0</v>
      </c>
      <c r="H14" s="9">
        <f t="shared" si="5"/>
        <v>0</v>
      </c>
      <c r="I14" s="9">
        <f t="shared" si="5"/>
        <v>0</v>
      </c>
      <c r="J14" s="9">
        <f t="shared" si="5"/>
        <v>0</v>
      </c>
      <c r="K14" s="225" t="e">
        <f t="shared" ref="K14:K16" si="6">J14/G14*100</f>
        <v>#DIV/0!</v>
      </c>
      <c r="L14" s="225" t="e">
        <f t="shared" ref="L14:L16" si="7">J14/I14*100</f>
        <v>#DIV/0!</v>
      </c>
    </row>
    <row r="15" spans="2:12" ht="26.4" x14ac:dyDescent="0.3">
      <c r="B15" s="30"/>
      <c r="C15" s="30">
        <v>54</v>
      </c>
      <c r="D15" s="30"/>
      <c r="E15" s="30"/>
      <c r="F15" s="226" t="s">
        <v>267</v>
      </c>
      <c r="G15" s="9">
        <f t="shared" ref="G15:J15" si="8">G16</f>
        <v>0</v>
      </c>
      <c r="H15" s="9">
        <f t="shared" si="8"/>
        <v>0</v>
      </c>
      <c r="I15" s="9">
        <f t="shared" si="8"/>
        <v>0</v>
      </c>
      <c r="J15" s="9">
        <f t="shared" si="8"/>
        <v>0</v>
      </c>
      <c r="K15" s="225" t="e">
        <f t="shared" si="6"/>
        <v>#DIV/0!</v>
      </c>
      <c r="L15" s="225" t="e">
        <f t="shared" si="7"/>
        <v>#DIV/0!</v>
      </c>
    </row>
    <row r="16" spans="2:12" ht="66" x14ac:dyDescent="0.3">
      <c r="B16" s="30"/>
      <c r="C16" s="30"/>
      <c r="D16" s="30">
        <v>541</v>
      </c>
      <c r="E16" s="30"/>
      <c r="F16" s="35" t="s">
        <v>268</v>
      </c>
      <c r="G16" s="9">
        <f t="shared" ref="G16:J16" si="9">G17+G18</f>
        <v>0</v>
      </c>
      <c r="H16" s="9">
        <f t="shared" si="9"/>
        <v>0</v>
      </c>
      <c r="I16" s="9">
        <f t="shared" si="9"/>
        <v>0</v>
      </c>
      <c r="J16" s="9">
        <f t="shared" si="9"/>
        <v>0</v>
      </c>
      <c r="K16" s="225" t="e">
        <f t="shared" si="6"/>
        <v>#DIV/0!</v>
      </c>
      <c r="L16" s="225" t="e">
        <f t="shared" si="7"/>
        <v>#DIV/0!</v>
      </c>
    </row>
    <row r="17" spans="2:12" ht="39.6" x14ac:dyDescent="0.3">
      <c r="B17" s="30"/>
      <c r="C17" s="30"/>
      <c r="D17" s="30"/>
      <c r="E17" s="30">
        <v>5413</v>
      </c>
      <c r="F17" s="35" t="s">
        <v>269</v>
      </c>
      <c r="G17" s="221"/>
      <c r="H17" s="221"/>
      <c r="I17" s="222"/>
      <c r="J17" s="42"/>
      <c r="K17" s="42"/>
      <c r="L17" s="42"/>
    </row>
    <row r="18" spans="2:12" ht="39.6" x14ac:dyDescent="0.3">
      <c r="B18" s="34"/>
      <c r="C18" s="39"/>
      <c r="D18" s="39"/>
      <c r="E18" s="30">
        <v>5414</v>
      </c>
      <c r="F18" s="35" t="s">
        <v>270</v>
      </c>
      <c r="G18" s="221"/>
      <c r="H18" s="221"/>
      <c r="I18" s="221"/>
      <c r="J18" s="42"/>
      <c r="K18" s="42"/>
      <c r="L18" s="42"/>
    </row>
    <row r="20" spans="2:12" ht="14.4" x14ac:dyDescent="0.3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2:12" ht="15.75" customHeight="1" x14ac:dyDescent="0.3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</row>
    <row r="22" spans="2:12" ht="15.75" customHeight="1" x14ac:dyDescent="0.3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</row>
    <row r="23" spans="2:12" ht="15.75" customHeight="1" x14ac:dyDescent="0.3"/>
    <row r="24" spans="2:12" ht="15.75" customHeight="1" x14ac:dyDescent="0.3"/>
    <row r="25" spans="2:12" ht="15.75" customHeight="1" x14ac:dyDescent="0.3"/>
    <row r="26" spans="2:12" ht="15.75" customHeight="1" x14ac:dyDescent="0.3"/>
    <row r="27" spans="2:12" ht="15.75" customHeight="1" x14ac:dyDescent="0.3"/>
    <row r="28" spans="2:12" ht="15.75" customHeight="1" x14ac:dyDescent="0.3"/>
    <row r="29" spans="2:12" ht="15.75" customHeight="1" x14ac:dyDescent="0.3"/>
    <row r="30" spans="2:12" ht="15.75" customHeight="1" x14ac:dyDescent="0.3"/>
    <row r="31" spans="2:12" ht="15.75" customHeight="1" x14ac:dyDescent="0.3"/>
    <row r="32" spans="2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7:F7"/>
    <mergeCell ref="B8:F8"/>
    <mergeCell ref="B2:L2"/>
    <mergeCell ref="B4:L4"/>
    <mergeCell ref="B5:L5"/>
  </mergeCell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BE4D5"/>
    <pageSetUpPr fitToPage="1"/>
  </sheetPr>
  <dimension ref="B1:H1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5"/>
      <c r="G1" s="5"/>
      <c r="H1" s="5"/>
    </row>
    <row r="2" spans="2:8" ht="15.75" customHeight="1" x14ac:dyDescent="0.3">
      <c r="B2" s="319" t="s">
        <v>271</v>
      </c>
      <c r="C2" s="320"/>
      <c r="D2" s="320"/>
      <c r="E2" s="320"/>
      <c r="F2" s="320"/>
      <c r="G2" s="320"/>
      <c r="H2" s="320"/>
    </row>
    <row r="3" spans="2:8" ht="17.399999999999999" x14ac:dyDescent="0.3">
      <c r="B3" s="3"/>
      <c r="C3" s="3"/>
      <c r="D3" s="3"/>
      <c r="E3" s="3"/>
      <c r="F3" s="5"/>
      <c r="G3" s="5"/>
      <c r="H3" s="5"/>
    </row>
    <row r="4" spans="2:8" ht="26.4" x14ac:dyDescent="0.3"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</row>
    <row r="5" spans="2:8" ht="14.4" x14ac:dyDescent="0.3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11</v>
      </c>
      <c r="H5" s="19" t="s">
        <v>12</v>
      </c>
    </row>
    <row r="6" spans="2:8" ht="14.4" x14ac:dyDescent="0.3">
      <c r="B6" s="28" t="s">
        <v>272</v>
      </c>
      <c r="C6" s="9">
        <f t="shared" ref="C6:F6" si="0">C7+C10+C12+C15+C19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225" t="e">
        <f t="shared" ref="G6:G7" si="1">F6/C6*100</f>
        <v>#DIV/0!</v>
      </c>
      <c r="H6" s="225" t="e">
        <f t="shared" ref="H6:H7" si="2">F6/E6*100</f>
        <v>#DIV/0!</v>
      </c>
    </row>
    <row r="7" spans="2:8" ht="14.4" x14ac:dyDescent="0.3">
      <c r="B7" s="28" t="s">
        <v>235</v>
      </c>
      <c r="C7" s="9">
        <f t="shared" ref="C7:F7" si="3">C8+C9</f>
        <v>0</v>
      </c>
      <c r="D7" s="9">
        <f t="shared" si="3"/>
        <v>0</v>
      </c>
      <c r="E7" s="9">
        <f t="shared" si="3"/>
        <v>0</v>
      </c>
      <c r="F7" s="9">
        <f t="shared" si="3"/>
        <v>0</v>
      </c>
      <c r="G7" s="225" t="e">
        <f t="shared" si="1"/>
        <v>#DIV/0!</v>
      </c>
      <c r="H7" s="225" t="e">
        <f t="shared" si="2"/>
        <v>#DIV/0!</v>
      </c>
    </row>
    <row r="8" spans="2:8" ht="14.4" x14ac:dyDescent="0.3">
      <c r="B8" s="220" t="s">
        <v>236</v>
      </c>
      <c r="C8" s="221"/>
      <c r="D8" s="221"/>
      <c r="E8" s="221"/>
      <c r="F8" s="42"/>
      <c r="G8" s="42"/>
      <c r="H8" s="42"/>
    </row>
    <row r="9" spans="2:8" ht="14.4" x14ac:dyDescent="0.3">
      <c r="B9" s="38" t="s">
        <v>237</v>
      </c>
      <c r="C9" s="221"/>
      <c r="D9" s="221"/>
      <c r="E9" s="221"/>
      <c r="F9" s="42"/>
      <c r="G9" s="42"/>
      <c r="H9" s="42"/>
    </row>
    <row r="10" spans="2:8" ht="14.4" x14ac:dyDescent="0.3">
      <c r="B10" s="28" t="s">
        <v>238</v>
      </c>
      <c r="C10" s="9">
        <f t="shared" ref="C10:F10" si="4">C11</f>
        <v>0</v>
      </c>
      <c r="D10" s="9">
        <f t="shared" si="4"/>
        <v>0</v>
      </c>
      <c r="E10" s="9">
        <f t="shared" si="4"/>
        <v>0</v>
      </c>
      <c r="F10" s="9">
        <f t="shared" si="4"/>
        <v>0</v>
      </c>
      <c r="G10" s="225" t="e">
        <f>F10/C10*100</f>
        <v>#DIV/0!</v>
      </c>
      <c r="H10" s="225" t="e">
        <f>F10/E10*100</f>
        <v>#DIV/0!</v>
      </c>
    </row>
    <row r="11" spans="2:8" ht="14.4" x14ac:dyDescent="0.3">
      <c r="B11" s="214" t="s">
        <v>239</v>
      </c>
      <c r="C11" s="221"/>
      <c r="D11" s="221"/>
      <c r="E11" s="222"/>
      <c r="F11" s="42"/>
      <c r="G11" s="42"/>
      <c r="H11" s="42"/>
    </row>
    <row r="12" spans="2:8" ht="14.4" x14ac:dyDescent="0.3">
      <c r="B12" s="28" t="s">
        <v>240</v>
      </c>
      <c r="C12" s="9">
        <f t="shared" ref="C12:F12" si="5">C13+C14</f>
        <v>0</v>
      </c>
      <c r="D12" s="9">
        <f t="shared" si="5"/>
        <v>0</v>
      </c>
      <c r="E12" s="9">
        <f t="shared" si="5"/>
        <v>0</v>
      </c>
      <c r="F12" s="9">
        <f t="shared" si="5"/>
        <v>0</v>
      </c>
      <c r="G12" s="225" t="e">
        <f>F12/C12*100</f>
        <v>#DIV/0!</v>
      </c>
      <c r="H12" s="225" t="e">
        <f>F12/E12*100</f>
        <v>#DIV/0!</v>
      </c>
    </row>
    <row r="13" spans="2:8" ht="14.4" x14ac:dyDescent="0.3">
      <c r="B13" s="38" t="s">
        <v>241</v>
      </c>
      <c r="C13" s="221"/>
      <c r="D13" s="221"/>
      <c r="E13" s="222"/>
      <c r="F13" s="42"/>
      <c r="G13" s="42"/>
      <c r="H13" s="42"/>
    </row>
    <row r="14" spans="2:8" ht="14.4" x14ac:dyDescent="0.3">
      <c r="B14" s="38" t="s">
        <v>242</v>
      </c>
      <c r="C14" s="221"/>
      <c r="D14" s="221"/>
      <c r="E14" s="222"/>
      <c r="F14" s="42"/>
      <c r="G14" s="42"/>
      <c r="H14" s="42"/>
    </row>
    <row r="15" spans="2:8" ht="14.4" x14ac:dyDescent="0.3">
      <c r="B15" s="28" t="s">
        <v>243</v>
      </c>
      <c r="C15" s="9">
        <f t="shared" ref="C15:F15" si="6">C16+C17+C18</f>
        <v>0</v>
      </c>
      <c r="D15" s="9">
        <f t="shared" si="6"/>
        <v>0</v>
      </c>
      <c r="E15" s="9">
        <f t="shared" si="6"/>
        <v>0</v>
      </c>
      <c r="F15" s="9">
        <f t="shared" si="6"/>
        <v>0</v>
      </c>
      <c r="G15" s="225" t="e">
        <f>F15/C15*100</f>
        <v>#DIV/0!</v>
      </c>
      <c r="H15" s="225" t="e">
        <f>F15/E15*100</f>
        <v>#DIV/0!</v>
      </c>
    </row>
    <row r="16" spans="2:8" ht="14.4" x14ac:dyDescent="0.3">
      <c r="B16" s="38" t="s">
        <v>244</v>
      </c>
      <c r="C16" s="221"/>
      <c r="D16" s="221"/>
      <c r="E16" s="222"/>
      <c r="F16" s="42"/>
      <c r="G16" s="42"/>
      <c r="H16" s="42"/>
    </row>
    <row r="17" spans="2:8" ht="14.4" x14ac:dyDescent="0.3">
      <c r="B17" s="38" t="s">
        <v>245</v>
      </c>
      <c r="C17" s="221"/>
      <c r="D17" s="221"/>
      <c r="E17" s="222"/>
      <c r="F17" s="42"/>
      <c r="G17" s="42"/>
      <c r="H17" s="42"/>
    </row>
    <row r="18" spans="2:8" ht="26.4" x14ac:dyDescent="0.3">
      <c r="B18" s="214" t="s">
        <v>246</v>
      </c>
      <c r="C18" s="221"/>
      <c r="D18" s="221"/>
      <c r="E18" s="222"/>
      <c r="F18" s="42"/>
      <c r="G18" s="42"/>
      <c r="H18" s="42"/>
    </row>
    <row r="19" spans="2:8" ht="14.4" x14ac:dyDescent="0.3">
      <c r="B19" s="28" t="s">
        <v>247</v>
      </c>
      <c r="C19" s="9">
        <f t="shared" ref="C19:F19" si="7">C20</f>
        <v>0</v>
      </c>
      <c r="D19" s="9">
        <f t="shared" si="7"/>
        <v>0</v>
      </c>
      <c r="E19" s="9">
        <f t="shared" si="7"/>
        <v>0</v>
      </c>
      <c r="F19" s="9">
        <f t="shared" si="7"/>
        <v>0</v>
      </c>
      <c r="G19" s="225" t="e">
        <f>F19/C19*100</f>
        <v>#DIV/0!</v>
      </c>
      <c r="H19" s="225" t="e">
        <f>F19/E19*100</f>
        <v>#DIV/0!</v>
      </c>
    </row>
    <row r="20" spans="2:8" ht="14.4" x14ac:dyDescent="0.3">
      <c r="B20" s="30" t="s">
        <v>249</v>
      </c>
      <c r="C20" s="221"/>
      <c r="D20" s="221"/>
      <c r="E20" s="222"/>
      <c r="F20" s="42"/>
      <c r="G20" s="42"/>
      <c r="H20" s="42"/>
    </row>
    <row r="21" spans="2:8" ht="15.75" customHeight="1" x14ac:dyDescent="0.3">
      <c r="B21" s="214"/>
      <c r="C21" s="221"/>
      <c r="D21" s="221"/>
      <c r="E21" s="222"/>
      <c r="F21" s="42"/>
      <c r="G21" s="42"/>
      <c r="H21" s="42"/>
    </row>
    <row r="22" spans="2:8" ht="15.75" customHeight="1" x14ac:dyDescent="0.3">
      <c r="B22" s="28" t="s">
        <v>273</v>
      </c>
      <c r="C22" s="9">
        <f t="shared" ref="C22:F22" si="8">C23+C26+C28+C31+C35</f>
        <v>0</v>
      </c>
      <c r="D22" s="9">
        <f t="shared" si="8"/>
        <v>0</v>
      </c>
      <c r="E22" s="9">
        <f t="shared" si="8"/>
        <v>0</v>
      </c>
      <c r="F22" s="9">
        <f t="shared" si="8"/>
        <v>0</v>
      </c>
      <c r="G22" s="225" t="e">
        <f t="shared" ref="G22:G23" si="9">F22/C22*100</f>
        <v>#DIV/0!</v>
      </c>
      <c r="H22" s="225" t="e">
        <f t="shared" ref="H22:H23" si="10">F22/E22*100</f>
        <v>#DIV/0!</v>
      </c>
    </row>
    <row r="23" spans="2:8" ht="15.75" customHeight="1" x14ac:dyDescent="0.3">
      <c r="B23" s="28" t="s">
        <v>235</v>
      </c>
      <c r="C23" s="9">
        <f t="shared" ref="C23:F23" si="11">C24+C25</f>
        <v>0</v>
      </c>
      <c r="D23" s="9">
        <f t="shared" si="11"/>
        <v>0</v>
      </c>
      <c r="E23" s="9">
        <f t="shared" si="11"/>
        <v>0</v>
      </c>
      <c r="F23" s="9">
        <f t="shared" si="11"/>
        <v>0</v>
      </c>
      <c r="G23" s="225" t="e">
        <f t="shared" si="9"/>
        <v>#DIV/0!</v>
      </c>
      <c r="H23" s="225" t="e">
        <f t="shared" si="10"/>
        <v>#DIV/0!</v>
      </c>
    </row>
    <row r="24" spans="2:8" ht="15.75" customHeight="1" x14ac:dyDescent="0.3">
      <c r="B24" s="220" t="s">
        <v>236</v>
      </c>
      <c r="C24" s="221"/>
      <c r="D24" s="221"/>
      <c r="E24" s="222"/>
      <c r="F24" s="42"/>
      <c r="G24" s="42"/>
      <c r="H24" s="42"/>
    </row>
    <row r="25" spans="2:8" ht="15.75" customHeight="1" x14ac:dyDescent="0.3">
      <c r="B25" s="38" t="s">
        <v>237</v>
      </c>
      <c r="C25" s="221"/>
      <c r="D25" s="221"/>
      <c r="E25" s="222"/>
      <c r="F25" s="42"/>
      <c r="G25" s="42"/>
      <c r="H25" s="42"/>
    </row>
    <row r="26" spans="2:8" ht="15.75" customHeight="1" x14ac:dyDescent="0.3">
      <c r="B26" s="28" t="s">
        <v>238</v>
      </c>
      <c r="C26" s="9">
        <f t="shared" ref="C26:F26" si="12">C27</f>
        <v>0</v>
      </c>
      <c r="D26" s="9">
        <f t="shared" si="12"/>
        <v>0</v>
      </c>
      <c r="E26" s="9">
        <f t="shared" si="12"/>
        <v>0</v>
      </c>
      <c r="F26" s="9">
        <f t="shared" si="12"/>
        <v>0</v>
      </c>
      <c r="G26" s="225" t="e">
        <f>F26/C26*100</f>
        <v>#DIV/0!</v>
      </c>
      <c r="H26" s="225" t="e">
        <f>F26/E26*100</f>
        <v>#DIV/0!</v>
      </c>
    </row>
    <row r="27" spans="2:8" ht="15.75" customHeight="1" x14ac:dyDescent="0.3">
      <c r="B27" s="214" t="s">
        <v>239</v>
      </c>
      <c r="C27" s="221"/>
      <c r="D27" s="221"/>
      <c r="E27" s="222"/>
      <c r="F27" s="42"/>
      <c r="G27" s="42"/>
      <c r="H27" s="42"/>
    </row>
    <row r="28" spans="2:8" ht="15.75" customHeight="1" x14ac:dyDescent="0.3">
      <c r="B28" s="28" t="s">
        <v>240</v>
      </c>
      <c r="C28" s="9">
        <f t="shared" ref="C28:F28" si="13">C29+C30</f>
        <v>0</v>
      </c>
      <c r="D28" s="9">
        <f t="shared" si="13"/>
        <v>0</v>
      </c>
      <c r="E28" s="9">
        <f t="shared" si="13"/>
        <v>0</v>
      </c>
      <c r="F28" s="9">
        <f t="shared" si="13"/>
        <v>0</v>
      </c>
      <c r="G28" s="225" t="e">
        <f>F28/C28*100</f>
        <v>#DIV/0!</v>
      </c>
      <c r="H28" s="225" t="e">
        <f>F28/E28*100</f>
        <v>#DIV/0!</v>
      </c>
    </row>
    <row r="29" spans="2:8" ht="15.75" customHeight="1" x14ac:dyDescent="0.3">
      <c r="B29" s="38" t="s">
        <v>241</v>
      </c>
      <c r="C29" s="221"/>
      <c r="D29" s="221"/>
      <c r="E29" s="222"/>
      <c r="F29" s="42"/>
      <c r="G29" s="42"/>
      <c r="H29" s="42"/>
    </row>
    <row r="30" spans="2:8" ht="15.75" customHeight="1" x14ac:dyDescent="0.3">
      <c r="B30" s="38" t="s">
        <v>242</v>
      </c>
      <c r="C30" s="221"/>
      <c r="D30" s="221"/>
      <c r="E30" s="222"/>
      <c r="F30" s="42"/>
      <c r="G30" s="42"/>
      <c r="H30" s="42"/>
    </row>
    <row r="31" spans="2:8" ht="15.75" customHeight="1" x14ac:dyDescent="0.3">
      <c r="B31" s="28" t="s">
        <v>243</v>
      </c>
      <c r="C31" s="9">
        <f t="shared" ref="C31:F31" si="14">C32+C33+C34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225" t="e">
        <f>F31/C31*100</f>
        <v>#DIV/0!</v>
      </c>
      <c r="H31" s="225" t="e">
        <f>F31/E31*100</f>
        <v>#DIV/0!</v>
      </c>
    </row>
    <row r="32" spans="2:8" ht="15.75" customHeight="1" x14ac:dyDescent="0.3">
      <c r="B32" s="38" t="s">
        <v>244</v>
      </c>
      <c r="C32" s="221"/>
      <c r="D32" s="221"/>
      <c r="E32" s="222"/>
      <c r="F32" s="42"/>
      <c r="G32" s="42"/>
      <c r="H32" s="42"/>
    </row>
    <row r="33" spans="2:8" ht="15.75" customHeight="1" x14ac:dyDescent="0.3">
      <c r="B33" s="38" t="s">
        <v>245</v>
      </c>
      <c r="C33" s="221"/>
      <c r="D33" s="221"/>
      <c r="E33" s="222"/>
      <c r="F33" s="42"/>
      <c r="G33" s="42"/>
      <c r="H33" s="42"/>
    </row>
    <row r="34" spans="2:8" ht="15.75" customHeight="1" x14ac:dyDescent="0.3">
      <c r="B34" s="214" t="s">
        <v>246</v>
      </c>
      <c r="C34" s="221"/>
      <c r="D34" s="221"/>
      <c r="E34" s="222"/>
      <c r="F34" s="42"/>
      <c r="G34" s="42"/>
      <c r="H34" s="42"/>
    </row>
    <row r="35" spans="2:8" ht="15.75" customHeight="1" x14ac:dyDescent="0.3">
      <c r="B35" s="28" t="s">
        <v>247</v>
      </c>
      <c r="C35" s="9">
        <f t="shared" ref="C35:F35" si="15">C36</f>
        <v>0</v>
      </c>
      <c r="D35" s="9">
        <f t="shared" si="15"/>
        <v>0</v>
      </c>
      <c r="E35" s="9">
        <f t="shared" si="15"/>
        <v>0</v>
      </c>
      <c r="F35" s="9">
        <f t="shared" si="15"/>
        <v>0</v>
      </c>
      <c r="G35" s="225" t="e">
        <f>F35/C35*100</f>
        <v>#DIV/0!</v>
      </c>
      <c r="H35" s="225" t="e">
        <f>F35/E35*100</f>
        <v>#DIV/0!</v>
      </c>
    </row>
    <row r="36" spans="2:8" ht="15.75" customHeight="1" x14ac:dyDescent="0.3">
      <c r="B36" s="30" t="s">
        <v>249</v>
      </c>
      <c r="C36" s="221"/>
      <c r="D36" s="221"/>
      <c r="E36" s="222"/>
      <c r="F36" s="42"/>
      <c r="G36" s="42"/>
      <c r="H36" s="42"/>
    </row>
    <row r="37" spans="2:8" ht="15.75" customHeight="1" x14ac:dyDescent="0.3"/>
    <row r="38" spans="2:8" ht="15.75" customHeight="1" x14ac:dyDescent="0.3">
      <c r="B38" s="227"/>
      <c r="C38" s="227"/>
      <c r="D38" s="227"/>
      <c r="E38" s="227"/>
      <c r="F38" s="227"/>
      <c r="G38" s="227"/>
      <c r="H38" s="227"/>
    </row>
    <row r="39" spans="2:8" ht="15.75" customHeight="1" x14ac:dyDescent="0.3"/>
    <row r="40" spans="2:8" ht="15.75" customHeight="1" x14ac:dyDescent="0.3"/>
    <row r="41" spans="2:8" ht="15.75" customHeight="1" x14ac:dyDescent="0.3"/>
    <row r="42" spans="2:8" ht="15.75" customHeight="1" x14ac:dyDescent="0.3"/>
    <row r="43" spans="2:8" ht="15.75" customHeight="1" x14ac:dyDescent="0.3"/>
    <row r="44" spans="2:8" ht="15.75" customHeight="1" x14ac:dyDescent="0.3"/>
    <row r="45" spans="2:8" ht="15.75" customHeight="1" x14ac:dyDescent="0.3"/>
    <row r="46" spans="2:8" ht="15.75" customHeight="1" x14ac:dyDescent="0.3"/>
    <row r="47" spans="2:8" ht="15.75" customHeight="1" x14ac:dyDescent="0.3"/>
    <row r="48" spans="2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2:H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izvršenje 2022</vt:lpstr>
      <vt:lpstr>Posebni dio</vt:lpstr>
      <vt:lpstr>Rashodi prema izvorima finan</vt:lpstr>
      <vt:lpstr>Rashodi prema funkcijskoj k </vt:lpstr>
      <vt:lpstr>Račun financiranja</vt:lpstr>
      <vt:lpstr>Račun fin prema izvorima f</vt:lpstr>
      <vt:lpstr>'Posebni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 Čvorig</cp:lastModifiedBy>
  <cp:lastPrinted>2023-08-28T10:42:39Z</cp:lastPrinted>
  <dcterms:created xsi:type="dcterms:W3CDTF">2022-08-12T12:51:27Z</dcterms:created>
  <dcterms:modified xsi:type="dcterms:W3CDTF">2023-09-14T09:24:25Z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